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E7A548-C10C-4BB8-96A9-80B7CFC41E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4" i="1"/>
  <c r="J23" i="1"/>
  <c r="J22" i="1"/>
  <c r="J21" i="1"/>
  <c r="J20" i="1"/>
  <c r="E19" i="1"/>
  <c r="J19" i="1" s="1"/>
  <c r="J18" i="1"/>
  <c r="J17" i="1"/>
  <c r="G16" i="1"/>
  <c r="F16" i="1"/>
  <c r="E16" i="1"/>
  <c r="J16" i="1" s="1"/>
  <c r="J15" i="1"/>
  <c r="J14" i="1"/>
  <c r="G13" i="1"/>
  <c r="F13" i="1"/>
  <c r="E13" i="1"/>
  <c r="J13" i="1" s="1"/>
  <c r="H12" i="1"/>
  <c r="H25" i="1" s="1"/>
  <c r="G12" i="1"/>
  <c r="F12" i="1"/>
  <c r="E12" i="1"/>
  <c r="J12" i="1" s="1"/>
  <c r="G11" i="1"/>
  <c r="F11" i="1"/>
  <c r="E11" i="1"/>
  <c r="J11" i="1" s="1"/>
  <c r="G10" i="1"/>
  <c r="F10" i="1"/>
  <c r="E10" i="1"/>
  <c r="J10" i="1" s="1"/>
  <c r="G9" i="1"/>
  <c r="F9" i="1"/>
  <c r="E9" i="1"/>
  <c r="J9" i="1" s="1"/>
  <c r="F8" i="1"/>
  <c r="F25" i="1" s="1"/>
  <c r="E8" i="1"/>
  <c r="J8" i="1" s="1"/>
  <c r="J7" i="1"/>
  <c r="J6" i="1"/>
  <c r="E5" i="1"/>
  <c r="J5" i="1" s="1"/>
  <c r="G4" i="1"/>
  <c r="E4" i="1"/>
  <c r="J4" i="1" s="1"/>
  <c r="G3" i="1"/>
  <c r="G25" i="1" s="1"/>
  <c r="E3" i="1"/>
  <c r="E25" i="1" l="1"/>
  <c r="J3" i="1"/>
  <c r="J25" i="1" s="1"/>
</calcChain>
</file>

<file path=xl/sharedStrings.xml><?xml version="1.0" encoding="utf-8"?>
<sst xmlns="http://schemas.openxmlformats.org/spreadsheetml/2006/main" count="104" uniqueCount="53">
  <si>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</si>
  <si>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</si>
  <si>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</si>
  <si>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</si>
  <si>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</si>
  <si>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</si>
  <si>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</si>
  <si>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401</t>
  </si>
  <si>
    <r>
      <t>Основни плати/</t>
    </r>
    <r>
      <rPr>
        <sz val="10"/>
        <rFont val="Times New Roman"/>
        <family val="1"/>
        <charset val="204"/>
      </rPr>
      <t>Rrogat themelore</t>
    </r>
  </si>
  <si>
    <t>402</t>
  </si>
  <si>
    <r>
      <t>Придониси за социјално осигурување/</t>
    </r>
    <r>
      <rPr>
        <sz val="10"/>
        <rFont val="Times New Roman"/>
        <family val="1"/>
        <charset val="204"/>
      </rPr>
      <t xml:space="preserve"> Kontribute për sigurim social</t>
    </r>
  </si>
  <si>
    <t>404</t>
  </si>
  <si>
    <r>
      <t xml:space="preserve">Надоместоци/ </t>
    </r>
    <r>
      <rPr>
        <sz val="10"/>
        <rFont val="Times New Roman"/>
        <family val="1"/>
        <charset val="204"/>
      </rPr>
      <t>Kompensime</t>
    </r>
  </si>
  <si>
    <t>412</t>
  </si>
  <si>
    <r>
      <t>Постојана резерва/</t>
    </r>
    <r>
      <rPr>
        <sz val="10"/>
        <rFont val="Times New Roman"/>
        <family val="1"/>
        <charset val="204"/>
      </rPr>
      <t>Rezerva ekzistuse (shpenzime të paparashikuara)</t>
    </r>
  </si>
  <si>
    <t>413</t>
  </si>
  <si>
    <r>
      <t>Тековни резерви/</t>
    </r>
    <r>
      <rPr>
        <sz val="10"/>
        <rFont val="Times New Roman"/>
        <family val="1"/>
        <charset val="204"/>
      </rPr>
      <t>Rezerva vijuese (shpenzime të llojllojshme)</t>
    </r>
  </si>
  <si>
    <t>420</t>
  </si>
  <si>
    <r>
      <t>Патни и дневни расходи/</t>
    </r>
    <r>
      <rPr>
        <sz val="10"/>
        <rFont val="Times New Roman"/>
        <family val="1"/>
        <charset val="204"/>
      </rPr>
      <t>Harxhime ditore dhe rrugore</t>
    </r>
  </si>
  <si>
    <t>421</t>
  </si>
  <si>
    <r>
      <t>Комунални услуги, греење, комуникација и транспорт/</t>
    </r>
    <r>
      <rPr>
        <sz val="10"/>
        <rFont val="Times New Roman"/>
        <family val="1"/>
        <charset val="204"/>
      </rPr>
      <t>Shërbime komunale,nxemje,komunikacion dhe transport</t>
    </r>
  </si>
  <si>
    <t>423</t>
  </si>
  <si>
    <r>
      <t>Материјали и ситен инвентар</t>
    </r>
    <r>
      <rPr>
        <sz val="10"/>
        <rFont val="Times New Roman"/>
        <family val="1"/>
        <charset val="204"/>
      </rPr>
      <t>/Material dhe inventar i vogël</t>
    </r>
  </si>
  <si>
    <t>424</t>
  </si>
  <si>
    <r>
      <t>Поправки и тековно одржување/</t>
    </r>
    <r>
      <rPr>
        <sz val="10"/>
        <rFont val="Times New Roman"/>
        <family val="1"/>
        <charset val="204"/>
      </rPr>
      <t>Riparime dhe mirmbajtje vijuese</t>
    </r>
  </si>
  <si>
    <t>425</t>
  </si>
  <si>
    <r>
      <t>Договорни услуги/</t>
    </r>
    <r>
      <rPr>
        <sz val="10"/>
        <rFont val="Times New Roman"/>
        <family val="1"/>
        <charset val="204"/>
      </rPr>
      <t>Shërbime kontraktuese</t>
    </r>
  </si>
  <si>
    <t>426</t>
  </si>
  <si>
    <r>
      <t>Други тековни расходи/</t>
    </r>
    <r>
      <rPr>
        <sz val="10"/>
        <rFont val="Times New Roman"/>
        <family val="1"/>
        <charset val="204"/>
      </rPr>
      <t>Harxhime tjera vijuese</t>
    </r>
  </si>
  <si>
    <t>452</t>
  </si>
  <si>
    <r>
      <t>Каматни плачања кон домашни кредитори/</t>
    </r>
    <r>
      <rPr>
        <sz val="10"/>
        <rFont val="Times New Roman"/>
        <family val="1"/>
        <charset val="204"/>
      </rPr>
      <t xml:space="preserve"> Pagesa për kamata kreditorëve të brendshëm</t>
    </r>
  </si>
  <si>
    <t>463</t>
  </si>
  <si>
    <r>
      <t>Трансфери до невладини организации/</t>
    </r>
    <r>
      <rPr>
        <sz val="10"/>
        <rFont val="Times New Roman"/>
        <family val="1"/>
        <charset val="204"/>
      </rPr>
      <t>Transfere për organizata joqeveritare</t>
    </r>
  </si>
  <si>
    <t>464</t>
  </si>
  <si>
    <r>
      <t>Разни трансфери/</t>
    </r>
    <r>
      <rPr>
        <sz val="10"/>
        <rFont val="Times New Roman"/>
        <family val="1"/>
        <charset val="204"/>
      </rPr>
      <t>Transfere të ndryshme</t>
    </r>
  </si>
  <si>
    <t>471</t>
  </si>
  <si>
    <r>
      <t>Социјални надоместоци/</t>
    </r>
    <r>
      <rPr>
        <sz val="10"/>
        <rFont val="Times New Roman"/>
        <family val="1"/>
        <charset val="204"/>
      </rPr>
      <t>Kompensime sociale</t>
    </r>
  </si>
  <si>
    <t>480</t>
  </si>
  <si>
    <r>
      <t>Купување на опрема и машини</t>
    </r>
    <r>
      <rPr>
        <sz val="10"/>
        <rFont val="Times New Roman"/>
        <family val="1"/>
        <charset val="204"/>
      </rPr>
      <t>/Blerja e veglave dhe makinave</t>
    </r>
  </si>
  <si>
    <t>482</t>
  </si>
  <si>
    <r>
      <t>Други градежни објекти/</t>
    </r>
    <r>
      <rPr>
        <sz val="10"/>
        <rFont val="Times New Roman"/>
        <family val="1"/>
        <charset val="204"/>
      </rPr>
      <t>Objekte tjera ndërtimore</t>
    </r>
  </si>
  <si>
    <t>483</t>
  </si>
  <si>
    <r>
      <t>Купување на мебел</t>
    </r>
    <r>
      <rPr>
        <sz val="10"/>
        <rFont val="Times New Roman"/>
        <family val="1"/>
        <charset val="204"/>
      </rPr>
      <t>/Blerja e mobiljeve</t>
    </r>
  </si>
  <si>
    <t>485</t>
  </si>
  <si>
    <r>
      <t>Вложување и нефинансиски средства/</t>
    </r>
    <r>
      <rPr>
        <sz val="10"/>
        <rFont val="Times New Roman"/>
        <family val="1"/>
        <charset val="204"/>
      </rPr>
      <t>Investim i mjeteve jofinanciare</t>
    </r>
  </si>
  <si>
    <t>486</t>
  </si>
  <si>
    <r>
      <t>Купување на возила/</t>
    </r>
    <r>
      <rPr>
        <sz val="10"/>
        <rFont val="Times New Roman"/>
        <family val="1"/>
        <charset val="204"/>
      </rPr>
      <t>Blerja e automjeteve</t>
    </r>
  </si>
  <si>
    <t>491</t>
  </si>
  <si>
    <r>
      <t>Отплата на главнина до нерезидентни кредитори/</t>
    </r>
    <r>
      <rPr>
        <sz val="10"/>
        <rFont val="Times New Roman"/>
        <family val="1"/>
        <charset val="204"/>
      </rPr>
      <t>Pagesa e mjeteve kryesore nga kreditorët joresident</t>
    </r>
  </si>
  <si>
    <t>493</t>
  </si>
  <si>
    <r>
      <t>Отплата на главнина до други нивоа на власт/</t>
    </r>
    <r>
      <rPr>
        <sz val="10"/>
        <rFont val="Times New Roman"/>
        <family val="1"/>
        <charset val="204"/>
      </rPr>
      <t>Pagesa e mjeteve kryesore nga nivele tjera të qeverisë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</si>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</sst>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J27" sqref="J27"/>
    </sheetView>
  </sheetViews>
  <sheetFormatPr defaultRowHeight="14.4"/>
  <cols>
    <col min="1" max="1" width="19" bestFit="1" customWidth="1"/>
    <col min="2" max="2" width="88" bestFit="1" customWidth="1"/>
    <col min="3" max="3" width="31.33203125" bestFit="1" customWidth="1"/>
    <col min="4" max="4" width="34.5546875" bestFit="1" customWidth="1"/>
    <col min="5" max="8" width="20.88671875" bestFit="1" customWidth="1"/>
    <col min="10" max="10" width="20.88671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52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f>272064+603020+29782149+149215</f>
        <v>30806448</v>
      </c>
      <c r="F3" s="8">
        <v>0</v>
      </c>
      <c r="G3" s="8">
        <f>800406+138432021+49217665+9651173+7704994</f>
        <v>205806259</v>
      </c>
      <c r="H3" s="8">
        <v>0</v>
      </c>
      <c r="I3" s="8">
        <v>0</v>
      </c>
      <c r="J3" s="8">
        <f t="shared" ref="J3:J24" si="0">E3+F3+G3+H3+I3</f>
        <v>236612707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234509+11561084+41940</f>
        <v>11837533</v>
      </c>
      <c r="F4" s="8">
        <v>0</v>
      </c>
      <c r="G4" s="8">
        <f>311275+53823731+19140260+3753251+3531781</f>
        <v>80560298</v>
      </c>
      <c r="H4" s="8">
        <v>0</v>
      </c>
      <c r="I4" s="8">
        <v>0</v>
      </c>
      <c r="J4" s="8">
        <f t="shared" si="0"/>
        <v>92397831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f>2448764+44444+884172</f>
        <v>3377380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3377380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0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f>3500+207447</f>
        <v>210947</v>
      </c>
      <c r="F8" s="8">
        <f>4240+5560</f>
        <v>9800</v>
      </c>
      <c r="G8" s="8">
        <v>0</v>
      </c>
      <c r="H8" s="8">
        <v>1438694</v>
      </c>
      <c r="I8" s="8">
        <v>0</v>
      </c>
      <c r="J8" s="8">
        <f t="shared" si="0"/>
        <v>1659441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4502720+5528498+121631+1999254</f>
        <v>12152103</v>
      </c>
      <c r="F9" s="8">
        <f>102600+796242</f>
        <v>898842</v>
      </c>
      <c r="G9" s="8">
        <f>31911+1767325+462487+1177490</f>
        <v>3439213</v>
      </c>
      <c r="H9" s="8">
        <v>0</v>
      </c>
      <c r="I9" s="8">
        <v>0</v>
      </c>
      <c r="J9" s="8">
        <f t="shared" si="0"/>
        <v>16490158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f>442653+1178873</f>
        <v>1621526</v>
      </c>
      <c r="F10" s="8">
        <f>9035+83000+6000+738464</f>
        <v>836499</v>
      </c>
      <c r="G10" s="8">
        <f>47126+308995+11482+400000</f>
        <v>767603</v>
      </c>
      <c r="H10" s="8">
        <v>34802</v>
      </c>
      <c r="I10" s="8">
        <v>0</v>
      </c>
      <c r="J10" s="8">
        <f t="shared" si="0"/>
        <v>3260430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348179+178306+3417342+635218+21358</f>
        <v>4600403</v>
      </c>
      <c r="F11" s="8">
        <f>32846+82340</f>
        <v>115186</v>
      </c>
      <c r="G11" s="8">
        <f>7710+138256</f>
        <v>145966</v>
      </c>
      <c r="H11" s="8">
        <v>0</v>
      </c>
      <c r="I11" s="8">
        <v>0</v>
      </c>
      <c r="J11" s="8">
        <f t="shared" si="0"/>
        <v>4861555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106666+655238+95238+11040+980238+1179666+3173876</f>
        <v>6201962</v>
      </c>
      <c r="F12" s="8">
        <f>154162+89134+180426+170310</f>
        <v>594032</v>
      </c>
      <c r="G12" s="8">
        <f>27746+242299+104200+615905</f>
        <v>990150</v>
      </c>
      <c r="H12" s="8">
        <f>262915+1161627</f>
        <v>1424542</v>
      </c>
      <c r="I12" s="8">
        <v>0</v>
      </c>
      <c r="J12" s="8">
        <f t="shared" si="0"/>
        <v>9210686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f>26819+427428+613197+429000+88500</f>
        <v>1584944</v>
      </c>
      <c r="F13" s="8">
        <f>18912+122660+81841+140274</f>
        <v>363687</v>
      </c>
      <c r="G13" s="8">
        <f>344096+47506</f>
        <v>391602</v>
      </c>
      <c r="H13" s="8">
        <v>28771</v>
      </c>
      <c r="I13" s="8">
        <v>0</v>
      </c>
      <c r="J13" s="8">
        <f>E13+F13+G13+H13+I13</f>
        <v>2369004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</row>
    <row r="15" spans="1:10">
      <c r="A15" s="1" t="s">
        <v>31</v>
      </c>
      <c r="B15" s="1" t="s">
        <v>32</v>
      </c>
      <c r="C15" s="7" t="s">
        <v>31</v>
      </c>
      <c r="D15" s="7" t="s">
        <v>32</v>
      </c>
      <c r="E15" s="8">
        <v>852290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852290</v>
      </c>
    </row>
    <row r="16" spans="1:10">
      <c r="A16" s="1" t="s">
        <v>33</v>
      </c>
      <c r="B16" s="1" t="s">
        <v>34</v>
      </c>
      <c r="C16" s="7" t="s">
        <v>33</v>
      </c>
      <c r="D16" s="7" t="s">
        <v>34</v>
      </c>
      <c r="E16" s="8">
        <f>960000+9851117+8640066+279792+1154937+981116+230000+1106195</f>
        <v>23203223</v>
      </c>
      <c r="F16" s="8">
        <f>15212+7900+16027</f>
        <v>39139</v>
      </c>
      <c r="G16" s="8">
        <f>54288+22000</f>
        <v>76288</v>
      </c>
      <c r="H16" s="8">
        <v>0</v>
      </c>
      <c r="I16" s="8">
        <v>0</v>
      </c>
      <c r="J16" s="8">
        <f t="shared" si="0"/>
        <v>23318650</v>
      </c>
    </row>
    <row r="17" spans="1:10">
      <c r="A17" s="1" t="s">
        <v>35</v>
      </c>
      <c r="B17" s="1" t="s">
        <v>36</v>
      </c>
      <c r="C17" s="7" t="s">
        <v>35</v>
      </c>
      <c r="D17" s="7" t="s">
        <v>36</v>
      </c>
      <c r="E17" s="8">
        <v>309667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309667</v>
      </c>
    </row>
    <row r="18" spans="1:10">
      <c r="A18" s="1" t="s">
        <v>37</v>
      </c>
      <c r="B18" s="1" t="s">
        <v>38</v>
      </c>
      <c r="C18" s="7" t="s">
        <v>37</v>
      </c>
      <c r="D18" s="7" t="s">
        <v>38</v>
      </c>
      <c r="E18" s="8">
        <v>21417</v>
      </c>
      <c r="F18" s="8">
        <v>0</v>
      </c>
      <c r="G18" s="8">
        <v>0</v>
      </c>
      <c r="H18" s="8">
        <v>0</v>
      </c>
      <c r="I18" s="8">
        <v>0</v>
      </c>
      <c r="J18" s="8">
        <f t="shared" si="0"/>
        <v>21417</v>
      </c>
    </row>
    <row r="19" spans="1:10">
      <c r="A19" s="1" t="s">
        <v>39</v>
      </c>
      <c r="B19" s="1" t="s">
        <v>40</v>
      </c>
      <c r="C19" s="7" t="s">
        <v>39</v>
      </c>
      <c r="D19" s="7" t="s">
        <v>40</v>
      </c>
      <c r="E19" s="8">
        <f>8915321+2000000+46441911+2281992+2187720+16200000+2524000</f>
        <v>80550944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80550944</v>
      </c>
    </row>
    <row r="20" spans="1:10">
      <c r="A20" s="1" t="s">
        <v>41</v>
      </c>
      <c r="B20" s="1" t="s">
        <v>42</v>
      </c>
      <c r="C20" s="7" t="s">
        <v>41</v>
      </c>
      <c r="D20" s="7" t="s">
        <v>42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 t="shared" si="0"/>
        <v>0</v>
      </c>
    </row>
    <row r="21" spans="1:10">
      <c r="A21" s="1" t="s">
        <v>43</v>
      </c>
      <c r="B21" s="1" t="s">
        <v>44</v>
      </c>
      <c r="C21" s="7" t="s">
        <v>43</v>
      </c>
      <c r="D21" s="7" t="s">
        <v>44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f t="shared" si="0"/>
        <v>0</v>
      </c>
    </row>
    <row r="22" spans="1:10">
      <c r="A22" s="1" t="s">
        <v>45</v>
      </c>
      <c r="B22" s="1" t="s">
        <v>46</v>
      </c>
      <c r="C22" s="7" t="s">
        <v>45</v>
      </c>
      <c r="D22" s="7" t="s">
        <v>46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>
      <c r="A23" s="1" t="s">
        <v>47</v>
      </c>
      <c r="B23" s="1" t="s">
        <v>48</v>
      </c>
      <c r="C23" s="7" t="s">
        <v>47</v>
      </c>
      <c r="D23" s="7" t="s">
        <v>48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 t="shared" si="0"/>
        <v>0</v>
      </c>
    </row>
    <row r="24" spans="1:10">
      <c r="A24" s="1" t="s">
        <v>49</v>
      </c>
      <c r="B24" s="1" t="s">
        <v>50</v>
      </c>
      <c r="C24" s="7" t="s">
        <v>49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0</v>
      </c>
    </row>
    <row r="25" spans="1:10">
      <c r="A25" s="2" t="s">
        <v>51</v>
      </c>
      <c r="B25" s="2"/>
      <c r="C25" s="9" t="s">
        <v>51</v>
      </c>
      <c r="D25" s="9"/>
      <c r="E25" s="10">
        <f t="shared" ref="E25:J25" si="1">SUM(E3:E24)</f>
        <v>177330787</v>
      </c>
      <c r="F25" s="10">
        <f t="shared" si="1"/>
        <v>2857185</v>
      </c>
      <c r="G25" s="10">
        <f t="shared" si="1"/>
        <v>292177379</v>
      </c>
      <c r="H25" s="10">
        <f t="shared" si="1"/>
        <v>2926809</v>
      </c>
      <c r="I25" s="10">
        <f t="shared" si="1"/>
        <v>0</v>
      </c>
      <c r="J25" s="10">
        <f t="shared" si="1"/>
        <v>475292160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ideapad.ok@outlook.com</cp:lastModifiedBy>
  <dcterms:created xsi:type="dcterms:W3CDTF">2023-06-26T07:36:24Z</dcterms:created>
  <dcterms:modified xsi:type="dcterms:W3CDTF">2026-06-01T10:49:20Z</dcterms:modified>
</cp:coreProperties>
</file>