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383CD2-1917-4D02-B6E0-2BA35BE5F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4" i="1"/>
  <c r="J23" i="1"/>
  <c r="J22" i="1"/>
  <c r="J21" i="1"/>
  <c r="J20" i="1"/>
  <c r="E19" i="1"/>
  <c r="J19" i="1" s="1"/>
  <c r="J18" i="1"/>
  <c r="J17" i="1"/>
  <c r="J16" i="1"/>
  <c r="F16" i="1"/>
  <c r="E16" i="1"/>
  <c r="J15" i="1"/>
  <c r="J14" i="1"/>
  <c r="G13" i="1"/>
  <c r="F13" i="1"/>
  <c r="E13" i="1"/>
  <c r="J13" i="1" s="1"/>
  <c r="H12" i="1"/>
  <c r="H25" i="1" s="1"/>
  <c r="G12" i="1"/>
  <c r="F12" i="1"/>
  <c r="E12" i="1"/>
  <c r="J12" i="1" s="1"/>
  <c r="G11" i="1"/>
  <c r="F11" i="1"/>
  <c r="J11" i="1" s="1"/>
  <c r="E11" i="1"/>
  <c r="G10" i="1"/>
  <c r="F10" i="1"/>
  <c r="E10" i="1"/>
  <c r="J10" i="1" s="1"/>
  <c r="G9" i="1"/>
  <c r="F9" i="1"/>
  <c r="E9" i="1"/>
  <c r="J9" i="1" s="1"/>
  <c r="F8" i="1"/>
  <c r="F25" i="1" s="1"/>
  <c r="J7" i="1"/>
  <c r="J6" i="1"/>
  <c r="E5" i="1"/>
  <c r="J5" i="1" s="1"/>
  <c r="J4" i="1"/>
  <c r="G4" i="1"/>
  <c r="E4" i="1"/>
  <c r="G3" i="1"/>
  <c r="G25" i="1" s="1"/>
  <c r="E3" i="1"/>
  <c r="J3" i="1" s="1"/>
  <c r="E25" i="1" l="1"/>
  <c r="J8" i="1"/>
  <c r="J25" i="1" s="1"/>
</calcChain>
</file>

<file path=xl/sharedStrings.xml><?xml version="1.0" encoding="utf-8"?>
<sst xmlns="http://schemas.openxmlformats.org/spreadsheetml/2006/main" count="104" uniqueCount="53">
  <si>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</si>
  <si>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</si>
  <si>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</si>
  <si>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</si>
  <si>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</si>
  <si>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</si>
  <si>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</si>
  <si>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401</t>
  </si>
  <si>
    <r>
      <t>Основни плати/</t>
    </r>
    <r>
      <rPr>
        <sz val="10"/>
        <rFont val="Times New Roman"/>
        <family val="1"/>
        <charset val="204"/>
      </rPr>
      <t>Rrogat themelore</t>
    </r>
  </si>
  <si>
    <t>402</t>
  </si>
  <si>
    <r>
      <t>Придониси за социјално осигурување/</t>
    </r>
    <r>
      <rPr>
        <sz val="10"/>
        <rFont val="Times New Roman"/>
        <family val="1"/>
        <charset val="204"/>
      </rPr>
      <t xml:space="preserve"> Kontribute për sigurim social</t>
    </r>
  </si>
  <si>
    <t>404</t>
  </si>
  <si>
    <r>
      <t xml:space="preserve">Надоместоци/ </t>
    </r>
    <r>
      <rPr>
        <sz val="10"/>
        <rFont val="Times New Roman"/>
        <family val="1"/>
        <charset val="204"/>
      </rPr>
      <t>Kompensime</t>
    </r>
  </si>
  <si>
    <t>412</t>
  </si>
  <si>
    <r>
      <t>Постојана резерва/</t>
    </r>
    <r>
      <rPr>
        <sz val="10"/>
        <rFont val="Times New Roman"/>
        <family val="1"/>
        <charset val="204"/>
      </rPr>
      <t>Rezerva ekzistuse (shpenzime të paparashikuara)</t>
    </r>
  </si>
  <si>
    <t>413</t>
  </si>
  <si>
    <r>
      <t>Тековни резерви/</t>
    </r>
    <r>
      <rPr>
        <sz val="10"/>
        <rFont val="Times New Roman"/>
        <family val="1"/>
        <charset val="204"/>
      </rPr>
      <t>Rezerva vijuese (shpenzime të llojllojshme)</t>
    </r>
  </si>
  <si>
    <t>420</t>
  </si>
  <si>
    <r>
      <t>Патни и дневни расходи/</t>
    </r>
    <r>
      <rPr>
        <sz val="10"/>
        <rFont val="Times New Roman"/>
        <family val="1"/>
        <charset val="204"/>
      </rPr>
      <t>Harxhime ditore dhe rrugore</t>
    </r>
  </si>
  <si>
    <t>421</t>
  </si>
  <si>
    <r>
      <t>Комунални услуги, греење, комуникација и транспорт/</t>
    </r>
    <r>
      <rPr>
        <sz val="10"/>
        <rFont val="Times New Roman"/>
        <family val="1"/>
        <charset val="204"/>
      </rPr>
      <t>Shërbime komunale,nxemje,komunikacion dhe transport</t>
    </r>
  </si>
  <si>
    <t>423</t>
  </si>
  <si>
    <r>
      <t>Материјали и ситен инвентар</t>
    </r>
    <r>
      <rPr>
        <sz val="10"/>
        <rFont val="Times New Roman"/>
        <family val="1"/>
        <charset val="204"/>
      </rPr>
      <t>/Material dhe inventar i vogël</t>
    </r>
  </si>
  <si>
    <t>424</t>
  </si>
  <si>
    <r>
      <t>Поправки и тековно одржување/</t>
    </r>
    <r>
      <rPr>
        <sz val="10"/>
        <rFont val="Times New Roman"/>
        <family val="1"/>
        <charset val="204"/>
      </rPr>
      <t>Riparime dhe mirmbajtje vijuese</t>
    </r>
  </si>
  <si>
    <t>425</t>
  </si>
  <si>
    <r>
      <t>Договорни услуги/</t>
    </r>
    <r>
      <rPr>
        <sz val="10"/>
        <rFont val="Times New Roman"/>
        <family val="1"/>
        <charset val="204"/>
      </rPr>
      <t>Shërbime kontraktuese</t>
    </r>
  </si>
  <si>
    <t>426</t>
  </si>
  <si>
    <r>
      <t>Други тековни расходи/</t>
    </r>
    <r>
      <rPr>
        <sz val="10"/>
        <rFont val="Times New Roman"/>
        <family val="1"/>
        <charset val="204"/>
      </rPr>
      <t>Harxhime tjera vijuese</t>
    </r>
  </si>
  <si>
    <t>452</t>
  </si>
  <si>
    <r>
      <t>Каматни плачања кон домашни кредитори/</t>
    </r>
    <r>
      <rPr>
        <sz val="10"/>
        <rFont val="Times New Roman"/>
        <family val="1"/>
        <charset val="204"/>
      </rPr>
      <t xml:space="preserve"> Pagesa për kamata kreditorëve të brendshëm</t>
    </r>
  </si>
  <si>
    <t>463</t>
  </si>
  <si>
    <r>
      <t>Трансфери до невладини организации/</t>
    </r>
    <r>
      <rPr>
        <sz val="10"/>
        <rFont val="Times New Roman"/>
        <family val="1"/>
        <charset val="204"/>
      </rPr>
      <t>Transfere për organizata joqeveritare</t>
    </r>
  </si>
  <si>
    <t>464</t>
  </si>
  <si>
    <r>
      <t>Разни трансфери/</t>
    </r>
    <r>
      <rPr>
        <sz val="10"/>
        <rFont val="Times New Roman"/>
        <family val="1"/>
        <charset val="204"/>
      </rPr>
      <t>Transfere të ndryshme</t>
    </r>
  </si>
  <si>
    <t>471</t>
  </si>
  <si>
    <r>
      <t>Социјални надоместоци/</t>
    </r>
    <r>
      <rPr>
        <sz val="10"/>
        <rFont val="Times New Roman"/>
        <family val="1"/>
        <charset val="204"/>
      </rPr>
      <t>Kompensime sociale</t>
    </r>
  </si>
  <si>
    <t>480</t>
  </si>
  <si>
    <r>
      <t>Купување на опрема и машини</t>
    </r>
    <r>
      <rPr>
        <sz val="10"/>
        <rFont val="Times New Roman"/>
        <family val="1"/>
        <charset val="204"/>
      </rPr>
      <t>/Blerja e veglave dhe makinave</t>
    </r>
  </si>
  <si>
    <t>482</t>
  </si>
  <si>
    <r>
      <t>Други градежни објекти/</t>
    </r>
    <r>
      <rPr>
        <sz val="10"/>
        <rFont val="Times New Roman"/>
        <family val="1"/>
        <charset val="204"/>
      </rPr>
      <t>Objekte tjera ndërtimore</t>
    </r>
  </si>
  <si>
    <t>483</t>
  </si>
  <si>
    <r>
      <t>Купување на мебел</t>
    </r>
    <r>
      <rPr>
        <sz val="10"/>
        <rFont val="Times New Roman"/>
        <family val="1"/>
        <charset val="204"/>
      </rPr>
      <t>/Blerja e mobiljeve</t>
    </r>
  </si>
  <si>
    <t>485</t>
  </si>
  <si>
    <r>
      <t>Вложување и нефинансиски средства/</t>
    </r>
    <r>
      <rPr>
        <sz val="10"/>
        <rFont val="Times New Roman"/>
        <family val="1"/>
        <charset val="204"/>
      </rPr>
      <t>Investim i mjeteve jofinanciare</t>
    </r>
  </si>
  <si>
    <t>486</t>
  </si>
  <si>
    <r>
      <t>Купување на возила/</t>
    </r>
    <r>
      <rPr>
        <sz val="10"/>
        <rFont val="Times New Roman"/>
        <family val="1"/>
        <charset val="204"/>
      </rPr>
      <t>Blerja e automjeteve</t>
    </r>
  </si>
  <si>
    <t>491</t>
  </si>
  <si>
    <r>
      <t>Отплата на главнина до нерезидентни кредитори/</t>
    </r>
    <r>
      <rPr>
        <sz val="10"/>
        <rFont val="Times New Roman"/>
        <family val="1"/>
        <charset val="204"/>
      </rPr>
      <t>Pagesa e mjeteve kryesore nga kreditorët joresident</t>
    </r>
  </si>
  <si>
    <t>493</t>
  </si>
  <si>
    <r>
      <t>Отплата на главнина до други нивоа на власт/</t>
    </r>
    <r>
      <rPr>
        <sz val="10"/>
        <rFont val="Times New Roman"/>
        <family val="1"/>
        <charset val="204"/>
      </rPr>
      <t>Pagesa e mjeteve kryesore nga nivele tjera të qeverisë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</si>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</sst>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J27" sqref="J27"/>
    </sheetView>
  </sheetViews>
  <sheetFormatPr defaultRowHeight="14.4"/>
  <cols>
    <col min="1" max="1" width="19" bestFit="1" customWidth="1"/>
    <col min="2" max="2" width="88" bestFit="1" customWidth="1"/>
    <col min="3" max="3" width="31.33203125" bestFit="1" customWidth="1"/>
    <col min="4" max="4" width="34.5546875" bestFit="1" customWidth="1"/>
    <col min="5" max="8" width="20.88671875" bestFit="1" customWidth="1"/>
    <col min="10" max="10" width="20.88671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52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f>161788+361948+17261867+149215</f>
        <v>17934818</v>
      </c>
      <c r="F3" s="8">
        <v>0</v>
      </c>
      <c r="G3" s="8">
        <f>473502+80930200+28526394+5529381+4436847</f>
        <v>119896324</v>
      </c>
      <c r="H3" s="8">
        <v>0</v>
      </c>
      <c r="I3" s="8">
        <v>0</v>
      </c>
      <c r="J3" s="8">
        <f t="shared" ref="J3:J24" si="0">E3+F3+G3+H3+I3</f>
        <v>137831142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140759+6694269+41940</f>
        <v>6876968</v>
      </c>
      <c r="F4" s="8">
        <v>0</v>
      </c>
      <c r="G4" s="8">
        <f>184143+31461668+11093640+2150308+2044570</f>
        <v>46934329</v>
      </c>
      <c r="H4" s="8">
        <v>0</v>
      </c>
      <c r="I4" s="8">
        <v>0</v>
      </c>
      <c r="J4" s="8">
        <f t="shared" si="0"/>
        <v>53811297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f>1456208+44444</f>
        <v>1500652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1500652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0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v>98857</v>
      </c>
      <c r="F8" s="8">
        <f>4240+2340</f>
        <v>6580</v>
      </c>
      <c r="G8" s="8">
        <v>0</v>
      </c>
      <c r="H8" s="8">
        <v>731600</v>
      </c>
      <c r="I8" s="8">
        <v>0</v>
      </c>
      <c r="J8" s="8">
        <f t="shared" si="0"/>
        <v>837037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2043390+3336772+63349+1924254</f>
        <v>7367765</v>
      </c>
      <c r="F9" s="8">
        <f>56339+392809</f>
        <v>449148</v>
      </c>
      <c r="G9" s="8">
        <f>23453+377625+285045+908535</f>
        <v>1594658</v>
      </c>
      <c r="H9" s="8">
        <v>0</v>
      </c>
      <c r="I9" s="8">
        <v>0</v>
      </c>
      <c r="J9" s="8">
        <f t="shared" si="0"/>
        <v>9411571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f>110757+1178873</f>
        <v>1289630</v>
      </c>
      <c r="F10" s="8">
        <f>2530+83000+6000+341468</f>
        <v>432998</v>
      </c>
      <c r="G10" s="8">
        <f>28888+158307+11482+133158</f>
        <v>331835</v>
      </c>
      <c r="H10" s="8">
        <v>0</v>
      </c>
      <c r="I10" s="8">
        <v>0</v>
      </c>
      <c r="J10" s="8">
        <f t="shared" si="0"/>
        <v>2054463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143240+178306+2433458+635218+21358</f>
        <v>3411580</v>
      </c>
      <c r="F11" s="8">
        <f>20607</f>
        <v>20607</v>
      </c>
      <c r="G11" s="8">
        <f>7710+104620</f>
        <v>112330</v>
      </c>
      <c r="H11" s="8">
        <v>0</v>
      </c>
      <c r="I11" s="8">
        <v>0</v>
      </c>
      <c r="J11" s="8">
        <f t="shared" si="0"/>
        <v>3544517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106666+433014+11040+873934+1179666+650958</f>
        <v>3255278</v>
      </c>
      <c r="F12" s="8">
        <f>80219+46134+132076+102210</f>
        <v>360639</v>
      </c>
      <c r="G12" s="8">
        <f>50844+5000+384064</f>
        <v>439908</v>
      </c>
      <c r="H12" s="8">
        <f>157749</f>
        <v>157749</v>
      </c>
      <c r="I12" s="8">
        <v>0</v>
      </c>
      <c r="J12" s="8">
        <f t="shared" si="0"/>
        <v>4213574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f>4100+338906+413000+88500</f>
        <v>844506</v>
      </c>
      <c r="F13" s="8">
        <f>18912+67130+21636+120404</f>
        <v>228082</v>
      </c>
      <c r="G13" s="8">
        <f>192631+47506</f>
        <v>240137</v>
      </c>
      <c r="H13" s="8">
        <v>11212</v>
      </c>
      <c r="I13" s="8">
        <v>0</v>
      </c>
      <c r="J13" s="8">
        <f>E13+F13+G13+H13+I13</f>
        <v>1323937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</row>
    <row r="15" spans="1:10">
      <c r="A15" s="1" t="s">
        <v>31</v>
      </c>
      <c r="B15" s="1" t="s">
        <v>32</v>
      </c>
      <c r="C15" s="7" t="s">
        <v>31</v>
      </c>
      <c r="D15" s="7" t="s">
        <v>32</v>
      </c>
      <c r="E15" s="8">
        <v>217290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217290</v>
      </c>
    </row>
    <row r="16" spans="1:10">
      <c r="A16" s="1" t="s">
        <v>33</v>
      </c>
      <c r="B16" s="1" t="s">
        <v>34</v>
      </c>
      <c r="C16" s="7" t="s">
        <v>33</v>
      </c>
      <c r="D16" s="7" t="s">
        <v>34</v>
      </c>
      <c r="E16" s="8">
        <f>480000+9851117+5889523+279792+1154937+76116+160000+4000</f>
        <v>17895485</v>
      </c>
      <c r="F16" s="8">
        <f>15212+16027</f>
        <v>31239</v>
      </c>
      <c r="G16" s="8">
        <v>22000</v>
      </c>
      <c r="H16" s="8">
        <v>0</v>
      </c>
      <c r="I16" s="8">
        <v>0</v>
      </c>
      <c r="J16" s="8">
        <f t="shared" si="0"/>
        <v>17948724</v>
      </c>
    </row>
    <row r="17" spans="1:10">
      <c r="A17" s="1" t="s">
        <v>35</v>
      </c>
      <c r="B17" s="1" t="s">
        <v>36</v>
      </c>
      <c r="C17" s="7" t="s">
        <v>35</v>
      </c>
      <c r="D17" s="7" t="s">
        <v>36</v>
      </c>
      <c r="E17" s="8">
        <v>181891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181891</v>
      </c>
    </row>
    <row r="18" spans="1:10">
      <c r="A18" s="1" t="s">
        <v>37</v>
      </c>
      <c r="B18" s="1" t="s">
        <v>38</v>
      </c>
      <c r="C18" s="7" t="s">
        <v>37</v>
      </c>
      <c r="D18" s="7" t="s">
        <v>38</v>
      </c>
      <c r="E18" s="8">
        <v>21417</v>
      </c>
      <c r="F18" s="8">
        <v>0</v>
      </c>
      <c r="G18" s="8">
        <v>0</v>
      </c>
      <c r="H18" s="8">
        <v>0</v>
      </c>
      <c r="I18" s="8">
        <v>0</v>
      </c>
      <c r="J18" s="8">
        <f t="shared" si="0"/>
        <v>21417</v>
      </c>
    </row>
    <row r="19" spans="1:10">
      <c r="A19" s="1" t="s">
        <v>39</v>
      </c>
      <c r="B19" s="1" t="s">
        <v>40</v>
      </c>
      <c r="C19" s="7" t="s">
        <v>39</v>
      </c>
      <c r="D19" s="7" t="s">
        <v>40</v>
      </c>
      <c r="E19" s="8">
        <f>8915321+2000000+34835321+2187720+6500824+2524000</f>
        <v>56963186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56963186</v>
      </c>
    </row>
    <row r="20" spans="1:10">
      <c r="A20" s="1" t="s">
        <v>41</v>
      </c>
      <c r="B20" s="1" t="s">
        <v>42</v>
      </c>
      <c r="C20" s="7" t="s">
        <v>41</v>
      </c>
      <c r="D20" s="7" t="s">
        <v>42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 t="shared" si="0"/>
        <v>0</v>
      </c>
    </row>
    <row r="21" spans="1:10">
      <c r="A21" s="1" t="s">
        <v>43</v>
      </c>
      <c r="B21" s="1" t="s">
        <v>44</v>
      </c>
      <c r="C21" s="7" t="s">
        <v>43</v>
      </c>
      <c r="D21" s="7" t="s">
        <v>44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f t="shared" si="0"/>
        <v>0</v>
      </c>
    </row>
    <row r="22" spans="1:10">
      <c r="A22" s="1" t="s">
        <v>45</v>
      </c>
      <c r="B22" s="1" t="s">
        <v>46</v>
      </c>
      <c r="C22" s="7" t="s">
        <v>45</v>
      </c>
      <c r="D22" s="7" t="s">
        <v>46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>
      <c r="A23" s="1" t="s">
        <v>47</v>
      </c>
      <c r="B23" s="1" t="s">
        <v>48</v>
      </c>
      <c r="C23" s="7" t="s">
        <v>47</v>
      </c>
      <c r="D23" s="7" t="s">
        <v>48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 t="shared" si="0"/>
        <v>0</v>
      </c>
    </row>
    <row r="24" spans="1:10">
      <c r="A24" s="1" t="s">
        <v>49</v>
      </c>
      <c r="B24" s="1" t="s">
        <v>50</v>
      </c>
      <c r="C24" s="7" t="s">
        <v>49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0</v>
      </c>
    </row>
    <row r="25" spans="1:10">
      <c r="A25" s="2" t="s">
        <v>51</v>
      </c>
      <c r="B25" s="2"/>
      <c r="C25" s="9" t="s">
        <v>51</v>
      </c>
      <c r="D25" s="9"/>
      <c r="E25" s="10">
        <f t="shared" ref="E25:J25" si="1">SUM(E3:E24)</f>
        <v>117859323</v>
      </c>
      <c r="F25" s="10">
        <f t="shared" si="1"/>
        <v>1529293</v>
      </c>
      <c r="G25" s="10">
        <f t="shared" si="1"/>
        <v>169571521</v>
      </c>
      <c r="H25" s="10">
        <f t="shared" si="1"/>
        <v>900561</v>
      </c>
      <c r="I25" s="10">
        <f t="shared" si="1"/>
        <v>0</v>
      </c>
      <c r="J25" s="10">
        <f t="shared" si="1"/>
        <v>289860698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ideapad.ok@outlook.com</cp:lastModifiedBy>
  <dcterms:created xsi:type="dcterms:W3CDTF">2023-06-26T07:36:24Z</dcterms:created>
  <dcterms:modified xsi:type="dcterms:W3CDTF">2026-04-03T08:47:28Z</dcterms:modified>
</cp:coreProperties>
</file>