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unter number\"/>
    </mc:Choice>
  </mc:AlternateContent>
  <xr:revisionPtr revIDLastSave="0" documentId="13_ncr:1_{199E4D84-9F3E-40DB-AE55-B184788E5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4" i="1"/>
  <c r="J23" i="1"/>
  <c r="J22" i="1"/>
  <c r="J21" i="1"/>
  <c r="J20" i="1"/>
  <c r="E19" i="1"/>
  <c r="J19" i="1" s="1"/>
  <c r="E18" i="1"/>
  <c r="J18" i="1" s="1"/>
  <c r="J17" i="1"/>
  <c r="G16" i="1"/>
  <c r="E16" i="1"/>
  <c r="J16" i="1" s="1"/>
  <c r="E15" i="1"/>
  <c r="J15" i="1" s="1"/>
  <c r="J14" i="1"/>
  <c r="G13" i="1"/>
  <c r="J13" i="1" s="1"/>
  <c r="F13" i="1"/>
  <c r="E13" i="1"/>
  <c r="H12" i="1"/>
  <c r="H25" i="1" s="1"/>
  <c r="G12" i="1"/>
  <c r="F12" i="1"/>
  <c r="E12" i="1"/>
  <c r="J12" i="1" s="1"/>
  <c r="G11" i="1"/>
  <c r="F11" i="1"/>
  <c r="E11" i="1"/>
  <c r="J11" i="1" s="1"/>
  <c r="G10" i="1"/>
  <c r="F10" i="1"/>
  <c r="J10" i="1" s="1"/>
  <c r="G9" i="1"/>
  <c r="F9" i="1"/>
  <c r="E9" i="1"/>
  <c r="J9" i="1" s="1"/>
  <c r="F8" i="1"/>
  <c r="F25" i="1" s="1"/>
  <c r="J7" i="1"/>
  <c r="J6" i="1"/>
  <c r="E5" i="1"/>
  <c r="J5" i="1" s="1"/>
  <c r="G4" i="1"/>
  <c r="E4" i="1"/>
  <c r="J4" i="1" s="1"/>
  <c r="G3" i="1"/>
  <c r="G25" i="1" s="1"/>
  <c r="E3" i="1"/>
  <c r="J3" i="1" s="1"/>
  <c r="E25" i="1" l="1"/>
  <c r="J8" i="1"/>
  <c r="J25" i="1" s="1"/>
</calcChain>
</file>

<file path=xl/sharedStrings.xml><?xml version="1.0" encoding="utf-8"?>
<sst xmlns="http://schemas.openxmlformats.org/spreadsheetml/2006/main" count="104" uniqueCount="53">
  <si>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</si>
  <si>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</si>
  <si>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</si>
  <si>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</si>
  <si>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</si>
  <si>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</si>
  <si>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</si>
  <si>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401</t>
  </si>
  <si>
    <r>
      <t>Основни плати/</t>
    </r>
    <r>
      <rPr>
        <sz val="10"/>
        <rFont val="Times New Roman"/>
        <family val="1"/>
        <charset val="204"/>
      </rPr>
      <t>Rrogat themelore</t>
    </r>
  </si>
  <si>
    <t>402</t>
  </si>
  <si>
    <r>
      <t>Придониси за социјално осигурување/</t>
    </r>
    <r>
      <rPr>
        <sz val="10"/>
        <rFont val="Times New Roman"/>
        <family val="1"/>
        <charset val="204"/>
      </rPr>
      <t xml:space="preserve"> Kontribute për sigurim social</t>
    </r>
  </si>
  <si>
    <t>404</t>
  </si>
  <si>
    <r>
      <t xml:space="preserve">Надоместоци/ </t>
    </r>
    <r>
      <rPr>
        <sz val="10"/>
        <rFont val="Times New Roman"/>
        <family val="1"/>
        <charset val="204"/>
      </rPr>
      <t>Kompensime</t>
    </r>
  </si>
  <si>
    <t>412</t>
  </si>
  <si>
    <r>
      <t>Постојана резерва/</t>
    </r>
    <r>
      <rPr>
        <sz val="10"/>
        <rFont val="Times New Roman"/>
        <family val="1"/>
        <charset val="204"/>
      </rPr>
      <t>Rezerva ekzistuse (shpenzime të paparashikuara)</t>
    </r>
  </si>
  <si>
    <t>413</t>
  </si>
  <si>
    <r>
      <t>Тековни резерви/</t>
    </r>
    <r>
      <rPr>
        <sz val="10"/>
        <rFont val="Times New Roman"/>
        <family val="1"/>
        <charset val="204"/>
      </rPr>
      <t>Rezerva vijuese (shpenzime të llojllojshme)</t>
    </r>
  </si>
  <si>
    <t>420</t>
  </si>
  <si>
    <r>
      <t>Патни и дневни расходи/</t>
    </r>
    <r>
      <rPr>
        <sz val="10"/>
        <rFont val="Times New Roman"/>
        <family val="1"/>
        <charset val="204"/>
      </rPr>
      <t>Harxhime ditore dhe rrugore</t>
    </r>
  </si>
  <si>
    <t>421</t>
  </si>
  <si>
    <r>
      <t>Комунални услуги, греење, комуникација и транспорт/</t>
    </r>
    <r>
      <rPr>
        <sz val="10"/>
        <rFont val="Times New Roman"/>
        <family val="1"/>
        <charset val="204"/>
      </rPr>
      <t>Shërbime komunale,nxemje,komunikacion dhe transport</t>
    </r>
  </si>
  <si>
    <t>423</t>
  </si>
  <si>
    <r>
      <t>Материјали и ситен инвентар</t>
    </r>
    <r>
      <rPr>
        <sz val="10"/>
        <rFont val="Times New Roman"/>
        <family val="1"/>
        <charset val="204"/>
      </rPr>
      <t>/Material dhe inventar i vogël</t>
    </r>
  </si>
  <si>
    <t>424</t>
  </si>
  <si>
    <r>
      <t>Поправки и тековно одржување/</t>
    </r>
    <r>
      <rPr>
        <sz val="10"/>
        <rFont val="Times New Roman"/>
        <family val="1"/>
        <charset val="204"/>
      </rPr>
      <t>Riparime dhe mirmbajtje vijuese</t>
    </r>
  </si>
  <si>
    <t>425</t>
  </si>
  <si>
    <r>
      <t>Договорни услуги/</t>
    </r>
    <r>
      <rPr>
        <sz val="10"/>
        <rFont val="Times New Roman"/>
        <family val="1"/>
        <charset val="204"/>
      </rPr>
      <t>Shërbime kontraktuese</t>
    </r>
  </si>
  <si>
    <t>426</t>
  </si>
  <si>
    <r>
      <t>Други тековни расходи/</t>
    </r>
    <r>
      <rPr>
        <sz val="10"/>
        <rFont val="Times New Roman"/>
        <family val="1"/>
        <charset val="204"/>
      </rPr>
      <t>Harxhime tjera vijuese</t>
    </r>
  </si>
  <si>
    <t>452</t>
  </si>
  <si>
    <r>
      <t>Каматни плачања кон домашни кредитори/</t>
    </r>
    <r>
      <rPr>
        <sz val="10"/>
        <rFont val="Times New Roman"/>
        <family val="1"/>
        <charset val="204"/>
      </rPr>
      <t xml:space="preserve"> Pagesa për kamata kreditorëve të brendshëm</t>
    </r>
  </si>
  <si>
    <t>463</t>
  </si>
  <si>
    <r>
      <t>Трансфери до невладини организации/</t>
    </r>
    <r>
      <rPr>
        <sz val="10"/>
        <rFont val="Times New Roman"/>
        <family val="1"/>
        <charset val="204"/>
      </rPr>
      <t>Transfere për organizata joqeveritare</t>
    </r>
  </si>
  <si>
    <t>464</t>
  </si>
  <si>
    <r>
      <t>Разни трансфери/</t>
    </r>
    <r>
      <rPr>
        <sz val="10"/>
        <rFont val="Times New Roman"/>
        <family val="1"/>
        <charset val="204"/>
      </rPr>
      <t>Transfere të ndryshme</t>
    </r>
  </si>
  <si>
    <t>471</t>
  </si>
  <si>
    <r>
      <t>Социјални надоместоци/</t>
    </r>
    <r>
      <rPr>
        <sz val="10"/>
        <rFont val="Times New Roman"/>
        <family val="1"/>
        <charset val="204"/>
      </rPr>
      <t>Kompensime sociale</t>
    </r>
  </si>
  <si>
    <t>480</t>
  </si>
  <si>
    <r>
      <t>Купување на опрема и машини</t>
    </r>
    <r>
      <rPr>
        <sz val="10"/>
        <rFont val="Times New Roman"/>
        <family val="1"/>
        <charset val="204"/>
      </rPr>
      <t>/Blerja e veglave dhe makinave</t>
    </r>
  </si>
  <si>
    <t>482</t>
  </si>
  <si>
    <r>
      <t>Други градежни објекти/</t>
    </r>
    <r>
      <rPr>
        <sz val="10"/>
        <rFont val="Times New Roman"/>
        <family val="1"/>
        <charset val="204"/>
      </rPr>
      <t>Objekte tjera ndërtimore</t>
    </r>
  </si>
  <si>
    <t>483</t>
  </si>
  <si>
    <r>
      <t>Купување на мебел</t>
    </r>
    <r>
      <rPr>
        <sz val="10"/>
        <rFont val="Times New Roman"/>
        <family val="1"/>
        <charset val="204"/>
      </rPr>
      <t>/Blerja e mobiljeve</t>
    </r>
  </si>
  <si>
    <t>485</t>
  </si>
  <si>
    <r>
      <t>Вложување и нефинансиски средства/</t>
    </r>
    <r>
      <rPr>
        <sz val="10"/>
        <rFont val="Times New Roman"/>
        <family val="1"/>
        <charset val="204"/>
      </rPr>
      <t>Investim i mjeteve jofinanciare</t>
    </r>
  </si>
  <si>
    <t>486</t>
  </si>
  <si>
    <r>
      <t>Купување на возила/</t>
    </r>
    <r>
      <rPr>
        <sz val="10"/>
        <rFont val="Times New Roman"/>
        <family val="1"/>
        <charset val="204"/>
      </rPr>
      <t>Blerja e automjeteve</t>
    </r>
  </si>
  <si>
    <t>491</t>
  </si>
  <si>
    <r>
      <t>Отплата на главнина до нерезидентни кредитори/</t>
    </r>
    <r>
      <rPr>
        <sz val="10"/>
        <rFont val="Times New Roman"/>
        <family val="1"/>
        <charset val="204"/>
      </rPr>
      <t>Pagesa e mjeteve kryesore nga kreditorët joresident</t>
    </r>
  </si>
  <si>
    <t>493</t>
  </si>
  <si>
    <r>
      <t>Отплата на главнина до други нивоа на власт/</t>
    </r>
    <r>
      <rPr>
        <sz val="10"/>
        <rFont val="Times New Roman"/>
        <family val="1"/>
        <charset val="204"/>
      </rPr>
      <t>Pagesa e mjeteve kryesore nga nivele tjera të qeverisë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</si>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</sst>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b/>
      <sz val="11"/>
      <color indexed="8"/>
      <name val="MAC C Times"/>
      <family val="1"/>
      <charset val="204"/>
    </font>
    <font>
      <b/>
      <sz val="11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3" fillId="2" borderId="1" xfId="1" applyFont="1" applyFill="1" applyBorder="1"/>
    <xf numFmtId="3" fontId="4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C1" workbookViewId="0">
      <selection activeCell="J28" sqref="J28"/>
    </sheetView>
  </sheetViews>
  <sheetFormatPr defaultRowHeight="15"/>
  <cols>
    <col min="1" max="1" width="19" bestFit="1" customWidth="1"/>
    <col min="2" max="2" width="88" bestFit="1" customWidth="1"/>
    <col min="3" max="3" width="31.28515625" bestFit="1" customWidth="1"/>
    <col min="4" max="4" width="34.5703125" bestFit="1" customWidth="1"/>
    <col min="5" max="8" width="20.85546875" bestFit="1" customWidth="1"/>
    <col min="10" max="10" width="20.85546875" bestFit="1" customWidth="1"/>
  </cols>
  <sheetData>
    <row r="1" spans="1:10">
      <c r="A1" s="11" t="s">
        <v>0</v>
      </c>
      <c r="B1" s="11"/>
      <c r="C1" s="12" t="s">
        <v>0</v>
      </c>
      <c r="D1" s="12"/>
      <c r="E1" s="3" t="s">
        <v>1</v>
      </c>
      <c r="F1" s="4" t="s">
        <v>52</v>
      </c>
      <c r="G1" s="4" t="s">
        <v>2</v>
      </c>
      <c r="H1" s="4" t="s">
        <v>3</v>
      </c>
      <c r="I1" s="4" t="s">
        <v>4</v>
      </c>
      <c r="J1" s="5" t="s">
        <v>5</v>
      </c>
    </row>
    <row r="2" spans="1:10">
      <c r="A2" s="11"/>
      <c r="B2" s="11"/>
      <c r="C2" s="12"/>
      <c r="D2" s="12"/>
      <c r="E2" s="6" t="s">
        <v>6</v>
      </c>
      <c r="F2" s="6" t="s">
        <v>6</v>
      </c>
      <c r="G2" s="6" t="s">
        <v>6</v>
      </c>
      <c r="H2" s="6" t="s">
        <v>6</v>
      </c>
      <c r="I2" s="6" t="s">
        <v>6</v>
      </c>
      <c r="J2" s="6" t="s">
        <v>6</v>
      </c>
    </row>
    <row r="3" spans="1:10">
      <c r="A3" s="1" t="s">
        <v>7</v>
      </c>
      <c r="B3" s="1" t="s">
        <v>8</v>
      </c>
      <c r="C3" s="7" t="s">
        <v>7</v>
      </c>
      <c r="D3" s="7" t="s">
        <v>8</v>
      </c>
      <c r="E3" s="8">
        <f>481382+1222654+57740229+6016340</f>
        <v>65460605</v>
      </c>
      <c r="F3" s="8">
        <v>0</v>
      </c>
      <c r="G3" s="8">
        <f>1396266+237510126+84483795+16167734+9997623</f>
        <v>349555544</v>
      </c>
      <c r="H3" s="8">
        <v>215497</v>
      </c>
      <c r="I3" s="8">
        <v>0</v>
      </c>
      <c r="J3" s="8">
        <f t="shared" ref="J3:J24" si="0">E3+F3+G3+H3+I3</f>
        <v>415231646</v>
      </c>
    </row>
    <row r="4" spans="1:10">
      <c r="A4" s="1" t="s">
        <v>9</v>
      </c>
      <c r="B4" s="1" t="s">
        <v>10</v>
      </c>
      <c r="C4" s="7" t="s">
        <v>9</v>
      </c>
      <c r="D4" s="7" t="s">
        <v>10</v>
      </c>
      <c r="E4" s="8">
        <f>475945+22625169+2149079</f>
        <v>25250193</v>
      </c>
      <c r="F4" s="8">
        <v>0</v>
      </c>
      <c r="G4" s="8">
        <f>542987+92350042+32848954+6287445+4964169</f>
        <v>136993597</v>
      </c>
      <c r="H4" s="8">
        <v>54759</v>
      </c>
      <c r="I4" s="8">
        <v>0</v>
      </c>
      <c r="J4" s="8">
        <f t="shared" si="0"/>
        <v>162298549</v>
      </c>
    </row>
    <row r="5" spans="1:10">
      <c r="A5" s="1" t="s">
        <v>11</v>
      </c>
      <c r="B5" s="1" t="s">
        <v>12</v>
      </c>
      <c r="C5" s="7" t="s">
        <v>11</v>
      </c>
      <c r="D5" s="7" t="s">
        <v>12</v>
      </c>
      <c r="E5" s="8">
        <f>5490090+1955536+1191346</f>
        <v>8636972</v>
      </c>
      <c r="F5" s="8">
        <v>0</v>
      </c>
      <c r="G5" s="8">
        <v>0</v>
      </c>
      <c r="H5" s="8">
        <v>0</v>
      </c>
      <c r="I5" s="8">
        <v>0</v>
      </c>
      <c r="J5" s="8">
        <f t="shared" si="0"/>
        <v>8636972</v>
      </c>
    </row>
    <row r="6" spans="1:10">
      <c r="A6" s="1" t="s">
        <v>13</v>
      </c>
      <c r="B6" s="1" t="s">
        <v>14</v>
      </c>
      <c r="C6" s="7" t="s">
        <v>13</v>
      </c>
      <c r="D6" s="7" t="s">
        <v>14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f t="shared" si="0"/>
        <v>0</v>
      </c>
    </row>
    <row r="7" spans="1:10">
      <c r="A7" s="1" t="s">
        <v>15</v>
      </c>
      <c r="B7" s="1" t="s">
        <v>16</v>
      </c>
      <c r="C7" s="7" t="s">
        <v>15</v>
      </c>
      <c r="D7" s="7" t="s">
        <v>16</v>
      </c>
      <c r="E7" s="8">
        <v>600000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600000</v>
      </c>
    </row>
    <row r="8" spans="1:10">
      <c r="A8" s="1" t="s">
        <v>17</v>
      </c>
      <c r="B8" s="1" t="s">
        <v>18</v>
      </c>
      <c r="C8" s="7" t="s">
        <v>17</v>
      </c>
      <c r="D8" s="7" t="s">
        <v>18</v>
      </c>
      <c r="E8" s="8">
        <v>193190</v>
      </c>
      <c r="F8" s="8">
        <f>1320+25690</f>
        <v>27010</v>
      </c>
      <c r="G8" s="8">
        <v>0</v>
      </c>
      <c r="H8" s="8">
        <v>3659678</v>
      </c>
      <c r="I8" s="8">
        <v>0</v>
      </c>
      <c r="J8" s="8">
        <f t="shared" si="0"/>
        <v>3879878</v>
      </c>
    </row>
    <row r="9" spans="1:10">
      <c r="A9" s="1" t="s">
        <v>19</v>
      </c>
      <c r="B9" s="1" t="s">
        <v>20</v>
      </c>
      <c r="C9" s="7" t="s">
        <v>19</v>
      </c>
      <c r="D9" s="7" t="s">
        <v>20</v>
      </c>
      <c r="E9" s="8">
        <f>4985+8042491+9901841+258535+2476945</f>
        <v>20684797</v>
      </c>
      <c r="F9" s="8">
        <f>171839+1563628</f>
        <v>1735467</v>
      </c>
      <c r="G9" s="8">
        <f>6743959+2001626+2927226</f>
        <v>11672811</v>
      </c>
      <c r="H9" s="8">
        <v>0</v>
      </c>
      <c r="I9" s="8">
        <v>0</v>
      </c>
      <c r="J9" s="8">
        <f t="shared" si="0"/>
        <v>34093075</v>
      </c>
    </row>
    <row r="10" spans="1:10">
      <c r="A10" s="1" t="s">
        <v>21</v>
      </c>
      <c r="B10" s="1" t="s">
        <v>22</v>
      </c>
      <c r="C10" s="7" t="s">
        <v>21</v>
      </c>
      <c r="D10" s="7" t="s">
        <v>22</v>
      </c>
      <c r="E10" s="8">
        <v>918310</v>
      </c>
      <c r="F10" s="8">
        <f>80629+115669+219392+3866375</f>
        <v>4282065</v>
      </c>
      <c r="G10" s="8">
        <f>1901141+177059+578020</f>
        <v>2656220</v>
      </c>
      <c r="H10" s="8">
        <v>63058</v>
      </c>
      <c r="I10" s="8">
        <v>0</v>
      </c>
      <c r="J10" s="8">
        <f t="shared" si="0"/>
        <v>7919653</v>
      </c>
    </row>
    <row r="11" spans="1:10">
      <c r="A11" s="1" t="s">
        <v>23</v>
      </c>
      <c r="B11" s="1" t="s">
        <v>24</v>
      </c>
      <c r="C11" s="7" t="s">
        <v>23</v>
      </c>
      <c r="D11" s="7" t="s">
        <v>24</v>
      </c>
      <c r="E11" s="8">
        <f>468552+590640+1925110+14790726+519200+311759+700000+4156850</f>
        <v>23462837</v>
      </c>
      <c r="F11" s="8">
        <f>38007+10950</f>
        <v>48957</v>
      </c>
      <c r="G11" s="8">
        <f>1787685+10000</f>
        <v>1797685</v>
      </c>
      <c r="H11" s="8">
        <v>0</v>
      </c>
      <c r="I11" s="8">
        <v>0</v>
      </c>
      <c r="J11" s="8">
        <f t="shared" si="0"/>
        <v>25309479</v>
      </c>
    </row>
    <row r="12" spans="1:10">
      <c r="A12" s="1" t="s">
        <v>25</v>
      </c>
      <c r="B12" s="1" t="s">
        <v>26</v>
      </c>
      <c r="C12" s="7" t="s">
        <v>25</v>
      </c>
      <c r="D12" s="7" t="s">
        <v>26</v>
      </c>
      <c r="E12" s="8">
        <f>1728752+586567+45755+6903300+1141821+426334+157827+13336084+101480+52274</f>
        <v>24480194</v>
      </c>
      <c r="F12" s="8">
        <f>375285+347667+1015580+175586</f>
        <v>1914118</v>
      </c>
      <c r="G12" s="8">
        <f>1558819+2167100+756952</f>
        <v>4482871</v>
      </c>
      <c r="H12" s="8">
        <f>488282+1352460</f>
        <v>1840742</v>
      </c>
      <c r="I12" s="8">
        <v>0</v>
      </c>
      <c r="J12" s="8">
        <f t="shared" si="0"/>
        <v>32717925</v>
      </c>
    </row>
    <row r="13" spans="1:10">
      <c r="A13" s="1" t="s">
        <v>27</v>
      </c>
      <c r="B13" s="1" t="s">
        <v>28</v>
      </c>
      <c r="C13" s="7" t="s">
        <v>27</v>
      </c>
      <c r="D13" s="7" t="s">
        <v>28</v>
      </c>
      <c r="E13" s="8">
        <f>577183+1595988+10545+396690+82208</f>
        <v>2662614</v>
      </c>
      <c r="F13" s="8">
        <f>26653+60344+30426+148802</f>
        <v>266225</v>
      </c>
      <c r="G13" s="8">
        <f>531382+112055</f>
        <v>643437</v>
      </c>
      <c r="H13" s="8">
        <v>10000</v>
      </c>
      <c r="I13" s="8">
        <v>0</v>
      </c>
      <c r="J13" s="8">
        <f t="shared" si="0"/>
        <v>3582276</v>
      </c>
    </row>
    <row r="14" spans="1:10">
      <c r="A14" s="1" t="s">
        <v>29</v>
      </c>
      <c r="B14" s="1" t="s">
        <v>30</v>
      </c>
      <c r="C14" s="7" t="s">
        <v>29</v>
      </c>
      <c r="D14" s="7" t="s">
        <v>30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0</v>
      </c>
    </row>
    <row r="15" spans="1:10">
      <c r="A15" s="1" t="s">
        <v>31</v>
      </c>
      <c r="B15" s="1" t="s">
        <v>32</v>
      </c>
      <c r="C15" s="7" t="s">
        <v>31</v>
      </c>
      <c r="D15" s="7" t="s">
        <v>32</v>
      </c>
      <c r="E15" s="8">
        <f>100000+250000+50000+4490000</f>
        <v>4890000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4890000</v>
      </c>
    </row>
    <row r="16" spans="1:10">
      <c r="A16" s="1" t="s">
        <v>33</v>
      </c>
      <c r="B16" s="1" t="s">
        <v>34</v>
      </c>
      <c r="C16" s="7" t="s">
        <v>33</v>
      </c>
      <c r="D16" s="7" t="s">
        <v>34</v>
      </c>
      <c r="E16" s="8">
        <f>1184000+26890983+4757959+293333+1225000+547659+40000</f>
        <v>34938934</v>
      </c>
      <c r="F16" s="8">
        <v>25388</v>
      </c>
      <c r="G16" s="8">
        <f>1954328+295151+248130</f>
        <v>2497609</v>
      </c>
      <c r="H16" s="8">
        <v>0</v>
      </c>
      <c r="I16" s="8">
        <v>0</v>
      </c>
      <c r="J16" s="8">
        <f t="shared" si="0"/>
        <v>37461931</v>
      </c>
    </row>
    <row r="17" spans="1:10">
      <c r="A17" s="1" t="s">
        <v>35</v>
      </c>
      <c r="B17" s="1" t="s">
        <v>36</v>
      </c>
      <c r="C17" s="7" t="s">
        <v>35</v>
      </c>
      <c r="D17" s="7" t="s">
        <v>36</v>
      </c>
      <c r="E17" s="8">
        <v>336000</v>
      </c>
      <c r="F17" s="8">
        <v>0</v>
      </c>
      <c r="G17" s="8">
        <v>0</v>
      </c>
      <c r="H17" s="8">
        <v>0</v>
      </c>
      <c r="I17" s="8">
        <v>0</v>
      </c>
      <c r="J17" s="8">
        <f t="shared" si="0"/>
        <v>336000</v>
      </c>
    </row>
    <row r="18" spans="1:10">
      <c r="A18" s="1" t="s">
        <v>37</v>
      </c>
      <c r="B18" s="1" t="s">
        <v>38</v>
      </c>
      <c r="C18" s="7" t="s">
        <v>37</v>
      </c>
      <c r="D18" s="7" t="s">
        <v>38</v>
      </c>
      <c r="E18" s="8">
        <f>59100+893732</f>
        <v>952832</v>
      </c>
      <c r="F18" s="8">
        <v>0</v>
      </c>
      <c r="G18" s="8">
        <v>0</v>
      </c>
      <c r="H18" s="8">
        <v>92250</v>
      </c>
      <c r="I18" s="8">
        <v>0</v>
      </c>
      <c r="J18" s="8">
        <f t="shared" si="0"/>
        <v>1045082</v>
      </c>
    </row>
    <row r="19" spans="1:10">
      <c r="A19" s="1" t="s">
        <v>39</v>
      </c>
      <c r="B19" s="1" t="s">
        <v>40</v>
      </c>
      <c r="C19" s="7" t="s">
        <v>39</v>
      </c>
      <c r="D19" s="7" t="s">
        <v>40</v>
      </c>
      <c r="E19" s="8">
        <f>21000+2600277+1296754+18920321+47197+2391609+29312988+7671958</f>
        <v>62262104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62262104</v>
      </c>
    </row>
    <row r="20" spans="1:10">
      <c r="A20" s="1" t="s">
        <v>41</v>
      </c>
      <c r="B20" s="1" t="s">
        <v>42</v>
      </c>
      <c r="C20" s="7" t="s">
        <v>41</v>
      </c>
      <c r="D20" s="7" t="s">
        <v>42</v>
      </c>
      <c r="E20" s="8">
        <v>0</v>
      </c>
      <c r="F20" s="8">
        <v>0</v>
      </c>
      <c r="G20" s="8">
        <v>45600</v>
      </c>
      <c r="H20" s="8">
        <v>115900</v>
      </c>
      <c r="I20" s="8">
        <v>0</v>
      </c>
      <c r="J20" s="8">
        <f t="shared" si="0"/>
        <v>161500</v>
      </c>
    </row>
    <row r="21" spans="1:10">
      <c r="A21" s="1" t="s">
        <v>43</v>
      </c>
      <c r="B21" s="1" t="s">
        <v>44</v>
      </c>
      <c r="C21" s="7" t="s">
        <v>43</v>
      </c>
      <c r="D21" s="7" t="s">
        <v>44</v>
      </c>
      <c r="E21" s="8">
        <v>881911</v>
      </c>
      <c r="F21" s="8">
        <v>0</v>
      </c>
      <c r="G21" s="8">
        <v>0</v>
      </c>
      <c r="H21" s="8">
        <v>0</v>
      </c>
      <c r="I21" s="8">
        <v>0</v>
      </c>
      <c r="J21" s="8">
        <f t="shared" si="0"/>
        <v>881911</v>
      </c>
    </row>
    <row r="22" spans="1:10">
      <c r="A22" s="1" t="s">
        <v>45</v>
      </c>
      <c r="B22" s="1" t="s">
        <v>46</v>
      </c>
      <c r="C22" s="7" t="s">
        <v>45</v>
      </c>
      <c r="D22" s="7" t="s">
        <v>46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1:10">
      <c r="A23" s="1" t="s">
        <v>47</v>
      </c>
      <c r="B23" s="1" t="s">
        <v>48</v>
      </c>
      <c r="C23" s="7" t="s">
        <v>47</v>
      </c>
      <c r="D23" s="7" t="s">
        <v>48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 t="shared" si="0"/>
        <v>0</v>
      </c>
    </row>
    <row r="24" spans="1:10">
      <c r="A24" s="1" t="s">
        <v>49</v>
      </c>
      <c r="B24" s="1" t="s">
        <v>50</v>
      </c>
      <c r="C24" s="7" t="s">
        <v>49</v>
      </c>
      <c r="D24" s="7" t="s">
        <v>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0"/>
        <v>0</v>
      </c>
    </row>
    <row r="25" spans="1:10">
      <c r="A25" s="2" t="s">
        <v>51</v>
      </c>
      <c r="B25" s="2"/>
      <c r="C25" s="9" t="s">
        <v>51</v>
      </c>
      <c r="D25" s="9"/>
      <c r="E25" s="10">
        <f t="shared" ref="E25:J25" si="1">SUM(E3:E24)</f>
        <v>276611493</v>
      </c>
      <c r="F25" s="10">
        <f t="shared" si="1"/>
        <v>8299230</v>
      </c>
      <c r="G25" s="10">
        <f t="shared" si="1"/>
        <v>510345374</v>
      </c>
      <c r="H25" s="10">
        <f t="shared" si="1"/>
        <v>6051884</v>
      </c>
      <c r="I25" s="10">
        <f t="shared" si="1"/>
        <v>0</v>
      </c>
      <c r="J25" s="10">
        <f t="shared" si="1"/>
        <v>801307981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Opstina Kicevo57</cp:lastModifiedBy>
  <dcterms:created xsi:type="dcterms:W3CDTF">2023-06-26T07:36:24Z</dcterms:created>
  <dcterms:modified xsi:type="dcterms:W3CDTF">2025-10-10T12:47:01Z</dcterms:modified>
</cp:coreProperties>
</file>