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unter number\"/>
    </mc:Choice>
  </mc:AlternateContent>
  <xr:revisionPtr revIDLastSave="0" documentId="13_ncr:1_{2F5D034A-4AED-4C19-9449-EB113E549C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4" i="1"/>
  <c r="J23" i="1"/>
  <c r="J22" i="1"/>
  <c r="J21" i="1"/>
  <c r="J20" i="1"/>
  <c r="J19" i="1"/>
  <c r="E19" i="1"/>
  <c r="J18" i="1"/>
  <c r="E17" i="1"/>
  <c r="J17" i="1" s="1"/>
  <c r="G16" i="1"/>
  <c r="E16" i="1"/>
  <c r="J16" i="1" s="1"/>
  <c r="E15" i="1"/>
  <c r="J15" i="1" s="1"/>
  <c r="J14" i="1"/>
  <c r="G13" i="1"/>
  <c r="J13" i="1" s="1"/>
  <c r="F13" i="1"/>
  <c r="E13" i="1"/>
  <c r="H12" i="1"/>
  <c r="H25" i="1" s="1"/>
  <c r="G12" i="1"/>
  <c r="F12" i="1"/>
  <c r="E12" i="1"/>
  <c r="J12" i="1" s="1"/>
  <c r="F11" i="1"/>
  <c r="E11" i="1"/>
  <c r="J11" i="1" s="1"/>
  <c r="G10" i="1"/>
  <c r="F10" i="1"/>
  <c r="E10" i="1"/>
  <c r="J10" i="1" s="1"/>
  <c r="G9" i="1"/>
  <c r="F9" i="1"/>
  <c r="F25" i="1" s="1"/>
  <c r="E9" i="1"/>
  <c r="J9" i="1" s="1"/>
  <c r="J8" i="1"/>
  <c r="E8" i="1"/>
  <c r="J7" i="1"/>
  <c r="J6" i="1"/>
  <c r="E5" i="1"/>
  <c r="J5" i="1" s="1"/>
  <c r="J4" i="1"/>
  <c r="G4" i="1"/>
  <c r="E4" i="1"/>
  <c r="G3" i="1"/>
  <c r="G25" i="1" s="1"/>
  <c r="E3" i="1"/>
  <c r="J3" i="1" s="1"/>
  <c r="J25" i="1" l="1"/>
  <c r="E25" i="1"/>
</calcChain>
</file>

<file path=xl/sharedStrings.xml><?xml version="1.0" encoding="utf-8"?>
<sst xmlns="http://schemas.openxmlformats.org/spreadsheetml/2006/main" count="104" uniqueCount="53">
  <si>
    <r>
      <t>Опис/</t>
    </r>
    <r>
      <rPr>
        <b/>
        <sz val="11"/>
        <rFont val="Times New Roman"/>
        <family val="1"/>
        <charset val="204"/>
      </rPr>
      <t>Përshkrimi</t>
    </r>
  </si>
  <si>
    <r>
      <t>Основен Буџет/</t>
    </r>
    <r>
      <rPr>
        <b/>
        <sz val="11"/>
        <color indexed="8"/>
        <rFont val="Times New Roman"/>
        <family val="1"/>
        <charset val="204"/>
      </rPr>
      <t>Buxheti Themelor</t>
    </r>
  </si>
  <si>
    <r>
      <t>Дотации/</t>
    </r>
    <r>
      <rPr>
        <b/>
        <sz val="11"/>
        <rFont val="Times New Roman"/>
        <family val="1"/>
        <charset val="204"/>
      </rPr>
      <t>Dotacione</t>
    </r>
  </si>
  <si>
    <r>
      <t>Донации/</t>
    </r>
    <r>
      <rPr>
        <b/>
        <sz val="11"/>
        <rFont val="Times New Roman"/>
        <family val="1"/>
        <charset val="204"/>
      </rPr>
      <t>Donacione</t>
    </r>
  </si>
  <si>
    <r>
      <t>Кредити/</t>
    </r>
    <r>
      <rPr>
        <b/>
        <sz val="11"/>
        <rFont val="Times New Roman"/>
        <family val="1"/>
        <charset val="204"/>
      </rPr>
      <t>Kredite</t>
    </r>
  </si>
  <si>
    <r>
      <t>Вкупно/</t>
    </r>
    <r>
      <rPr>
        <b/>
        <sz val="11"/>
        <rFont val="Times New Roman"/>
        <family val="1"/>
        <charset val="204"/>
      </rPr>
      <t>Gjithsej</t>
    </r>
  </si>
  <si>
    <r>
      <t>Реализација/</t>
    </r>
    <r>
      <rPr>
        <b/>
        <sz val="11"/>
        <color indexed="8"/>
        <rFont val="Times New Roman"/>
        <family val="1"/>
        <charset val="204"/>
      </rPr>
      <t>Realizimi</t>
    </r>
  </si>
  <si>
    <t>401</t>
  </si>
  <si>
    <r>
      <t>Основни плати/</t>
    </r>
    <r>
      <rPr>
        <sz val="10"/>
        <rFont val="Times New Roman"/>
        <family val="1"/>
        <charset val="204"/>
      </rPr>
      <t>Rrogat themelore</t>
    </r>
  </si>
  <si>
    <t>402</t>
  </si>
  <si>
    <r>
      <t>Придониси за социјално осигурување/</t>
    </r>
    <r>
      <rPr>
        <sz val="10"/>
        <rFont val="Times New Roman"/>
        <family val="1"/>
        <charset val="204"/>
      </rPr>
      <t xml:space="preserve"> Kontribute për sigurim social</t>
    </r>
  </si>
  <si>
    <t>404</t>
  </si>
  <si>
    <r>
      <t xml:space="preserve">Надоместоци/ </t>
    </r>
    <r>
      <rPr>
        <sz val="10"/>
        <rFont val="Times New Roman"/>
        <family val="1"/>
        <charset val="204"/>
      </rPr>
      <t>Kompensime</t>
    </r>
  </si>
  <si>
    <t>412</t>
  </si>
  <si>
    <r>
      <t>Постојана резерва/</t>
    </r>
    <r>
      <rPr>
        <sz val="10"/>
        <rFont val="Times New Roman"/>
        <family val="1"/>
        <charset val="204"/>
      </rPr>
      <t>Rezerva ekzistuse (shpenzime të paparashikuara)</t>
    </r>
  </si>
  <si>
    <t>413</t>
  </si>
  <si>
    <r>
      <t>Тековни резерви/</t>
    </r>
    <r>
      <rPr>
        <sz val="10"/>
        <rFont val="Times New Roman"/>
        <family val="1"/>
        <charset val="204"/>
      </rPr>
      <t>Rezerva vijuese (shpenzime të llojllojshme)</t>
    </r>
  </si>
  <si>
    <t>420</t>
  </si>
  <si>
    <r>
      <t>Патни и дневни расходи/</t>
    </r>
    <r>
      <rPr>
        <sz val="10"/>
        <rFont val="Times New Roman"/>
        <family val="1"/>
        <charset val="204"/>
      </rPr>
      <t>Harxhime ditore dhe rrugore</t>
    </r>
  </si>
  <si>
    <t>421</t>
  </si>
  <si>
    <r>
      <t>Комунални услуги, греење, комуникација и транспорт/</t>
    </r>
    <r>
      <rPr>
        <sz val="10"/>
        <rFont val="Times New Roman"/>
        <family val="1"/>
        <charset val="204"/>
      </rPr>
      <t>Shërbime komunale,nxemje,komunikacion dhe transport</t>
    </r>
  </si>
  <si>
    <t>423</t>
  </si>
  <si>
    <r>
      <t>Материјали и ситен инвентар</t>
    </r>
    <r>
      <rPr>
        <sz val="10"/>
        <rFont val="Times New Roman"/>
        <family val="1"/>
        <charset val="204"/>
      </rPr>
      <t>/Material dhe inventar i vogël</t>
    </r>
  </si>
  <si>
    <t>424</t>
  </si>
  <si>
    <r>
      <t>Поправки и тековно одржување/</t>
    </r>
    <r>
      <rPr>
        <sz val="10"/>
        <rFont val="Times New Roman"/>
        <family val="1"/>
        <charset val="204"/>
      </rPr>
      <t>Riparime dhe mirmbajtje vijuese</t>
    </r>
  </si>
  <si>
    <t>425</t>
  </si>
  <si>
    <r>
      <t>Договорни услуги/</t>
    </r>
    <r>
      <rPr>
        <sz val="10"/>
        <rFont val="Times New Roman"/>
        <family val="1"/>
        <charset val="204"/>
      </rPr>
      <t>Shërbime kontraktuese</t>
    </r>
  </si>
  <si>
    <t>426</t>
  </si>
  <si>
    <r>
      <t>Други тековни расходи/</t>
    </r>
    <r>
      <rPr>
        <sz val="10"/>
        <rFont val="Times New Roman"/>
        <family val="1"/>
        <charset val="204"/>
      </rPr>
      <t>Harxhime tjera vijuese</t>
    </r>
  </si>
  <si>
    <t>452</t>
  </si>
  <si>
    <r>
      <t>Каматни плачања кон домашни кредитори/</t>
    </r>
    <r>
      <rPr>
        <sz val="10"/>
        <rFont val="Times New Roman"/>
        <family val="1"/>
        <charset val="204"/>
      </rPr>
      <t xml:space="preserve"> Pagesa për kamata kreditorëve të brendshëm</t>
    </r>
  </si>
  <si>
    <t>463</t>
  </si>
  <si>
    <r>
      <t>Трансфери до невладини организации/</t>
    </r>
    <r>
      <rPr>
        <sz val="10"/>
        <rFont val="Times New Roman"/>
        <family val="1"/>
        <charset val="204"/>
      </rPr>
      <t>Transfere për organizata joqeveritare</t>
    </r>
  </si>
  <si>
    <t>464</t>
  </si>
  <si>
    <r>
      <t>Разни трансфери/</t>
    </r>
    <r>
      <rPr>
        <sz val="10"/>
        <rFont val="Times New Roman"/>
        <family val="1"/>
        <charset val="204"/>
      </rPr>
      <t>Transfere të ndryshme</t>
    </r>
  </si>
  <si>
    <t>471</t>
  </si>
  <si>
    <r>
      <t>Социјални надоместоци/</t>
    </r>
    <r>
      <rPr>
        <sz val="10"/>
        <rFont val="Times New Roman"/>
        <family val="1"/>
        <charset val="204"/>
      </rPr>
      <t>Kompensime sociale</t>
    </r>
  </si>
  <si>
    <t>480</t>
  </si>
  <si>
    <r>
      <t>Купување на опрема и машини</t>
    </r>
    <r>
      <rPr>
        <sz val="10"/>
        <rFont val="Times New Roman"/>
        <family val="1"/>
        <charset val="204"/>
      </rPr>
      <t>/Blerja e veglave dhe makinave</t>
    </r>
  </si>
  <si>
    <t>482</t>
  </si>
  <si>
    <r>
      <t>Други градежни објекти/</t>
    </r>
    <r>
      <rPr>
        <sz val="10"/>
        <rFont val="Times New Roman"/>
        <family val="1"/>
        <charset val="204"/>
      </rPr>
      <t>Objekte tjera ndërtimore</t>
    </r>
  </si>
  <si>
    <t>483</t>
  </si>
  <si>
    <r>
      <t>Купување на мебел</t>
    </r>
    <r>
      <rPr>
        <sz val="10"/>
        <rFont val="Times New Roman"/>
        <family val="1"/>
        <charset val="204"/>
      </rPr>
      <t>/Blerja e mobiljeve</t>
    </r>
  </si>
  <si>
    <t>485</t>
  </si>
  <si>
    <r>
      <t>Вложување и нефинансиски средства/</t>
    </r>
    <r>
      <rPr>
        <sz val="10"/>
        <rFont val="Times New Roman"/>
        <family val="1"/>
        <charset val="204"/>
      </rPr>
      <t>Investim i mjeteve jofinanciare</t>
    </r>
  </si>
  <si>
    <t>486</t>
  </si>
  <si>
    <r>
      <t>Купување на возила/</t>
    </r>
    <r>
      <rPr>
        <sz val="10"/>
        <rFont val="Times New Roman"/>
        <family val="1"/>
        <charset val="204"/>
      </rPr>
      <t>Blerja e automjeteve</t>
    </r>
  </si>
  <si>
    <t>491</t>
  </si>
  <si>
    <r>
      <t>Отплата на главнина до нерезидентни кредитори/</t>
    </r>
    <r>
      <rPr>
        <sz val="10"/>
        <rFont val="Times New Roman"/>
        <family val="1"/>
        <charset val="204"/>
      </rPr>
      <t>Pagesa e mjeteve kryesore nga kreditorët joresident</t>
    </r>
  </si>
  <si>
    <t>493</t>
  </si>
  <si>
    <r>
      <t>Отплата на главнина до други нивоа на власт/</t>
    </r>
    <r>
      <rPr>
        <sz val="10"/>
        <rFont val="Times New Roman"/>
        <family val="1"/>
        <charset val="204"/>
      </rPr>
      <t>Pagesa e mjeteve kryesore nga nivele tjera të qeverisë</t>
    </r>
  </si>
  <si>
    <r>
      <t>КИЧЕВО/</t>
    </r>
    <r>
      <rPr>
        <b/>
        <sz val="10"/>
        <rFont val="Times New Roman"/>
        <family val="1"/>
        <charset val="204"/>
      </rPr>
      <t>KËRÇOVË</t>
    </r>
  </si>
  <si>
    <r>
      <t>Самофинансирачки/</t>
    </r>
    <r>
      <rPr>
        <b/>
        <sz val="11"/>
        <rFont val="Times New Roman"/>
        <family val="1"/>
        <charset val="204"/>
      </rPr>
      <t>A.Vetëfinanciare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</si>
</sst>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0"/>
      <name val="MAC C Times"/>
      <family val="1"/>
    </font>
    <font>
      <b/>
      <sz val="10"/>
      <name val="MAC C Times"/>
      <family val="1"/>
    </font>
    <font>
      <b/>
      <sz val="11"/>
      <color indexed="8"/>
      <name val="MAC C Times"/>
      <family val="1"/>
      <charset val="204"/>
    </font>
    <font>
      <b/>
      <sz val="11"/>
      <name val="MAC C Times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0" fontId="3" fillId="2" borderId="1" xfId="1" applyFont="1" applyFill="1" applyBorder="1"/>
    <xf numFmtId="3" fontId="4" fillId="0" borderId="2" xfId="0" applyNumberFormat="1" applyFont="1" applyBorder="1" applyAlignment="1">
      <alignment vertical="center"/>
    </xf>
    <xf numFmtId="3" fontId="5" fillId="0" borderId="2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C1" workbookViewId="0">
      <selection activeCell="J27" sqref="J27"/>
    </sheetView>
  </sheetViews>
  <sheetFormatPr defaultRowHeight="15"/>
  <cols>
    <col min="1" max="1" width="19" bestFit="1" customWidth="1"/>
    <col min="2" max="2" width="88" bestFit="1" customWidth="1"/>
    <col min="3" max="3" width="31.28515625" bestFit="1" customWidth="1"/>
    <col min="4" max="4" width="34.5703125" bestFit="1" customWidth="1"/>
    <col min="5" max="8" width="20.85546875" bestFit="1" customWidth="1"/>
    <col min="10" max="10" width="20.85546875" bestFit="1" customWidth="1"/>
  </cols>
  <sheetData>
    <row r="1" spans="1:10">
      <c r="A1" s="11" t="s">
        <v>0</v>
      </c>
      <c r="B1" s="11"/>
      <c r="C1" s="12" t="s">
        <v>0</v>
      </c>
      <c r="D1" s="12"/>
      <c r="E1" s="3" t="s">
        <v>1</v>
      </c>
      <c r="F1" s="4" t="s">
        <v>52</v>
      </c>
      <c r="G1" s="4" t="s">
        <v>2</v>
      </c>
      <c r="H1" s="4" t="s">
        <v>3</v>
      </c>
      <c r="I1" s="4" t="s">
        <v>4</v>
      </c>
      <c r="J1" s="5" t="s">
        <v>5</v>
      </c>
    </row>
    <row r="2" spans="1:10">
      <c r="A2" s="11"/>
      <c r="B2" s="11"/>
      <c r="C2" s="12"/>
      <c r="D2" s="12"/>
      <c r="E2" s="6" t="s">
        <v>6</v>
      </c>
      <c r="F2" s="6" t="s">
        <v>6</v>
      </c>
      <c r="G2" s="6" t="s">
        <v>6</v>
      </c>
      <c r="H2" s="6" t="s">
        <v>6</v>
      </c>
      <c r="I2" s="6" t="s">
        <v>6</v>
      </c>
      <c r="J2" s="6" t="s">
        <v>6</v>
      </c>
    </row>
    <row r="3" spans="1:10">
      <c r="A3" s="1" t="s">
        <v>7</v>
      </c>
      <c r="B3" s="1" t="s">
        <v>8</v>
      </c>
      <c r="C3" s="7" t="s">
        <v>7</v>
      </c>
      <c r="D3" s="7" t="s">
        <v>8</v>
      </c>
      <c r="E3" s="8">
        <f>588431+1336396+57237345+5156206</f>
        <v>64318378</v>
      </c>
      <c r="F3" s="8">
        <v>0</v>
      </c>
      <c r="G3" s="8">
        <f>1487249+240684898+97874307+17548482+10988941</f>
        <v>368583877</v>
      </c>
      <c r="H3" s="8">
        <v>0</v>
      </c>
      <c r="I3" s="8">
        <v>0</v>
      </c>
      <c r="J3" s="8">
        <f t="shared" ref="J3:J24" si="0">E3+F3+G3+H3+I3</f>
        <v>432902255</v>
      </c>
    </row>
    <row r="4" spans="1:10">
      <c r="A4" s="1" t="s">
        <v>9</v>
      </c>
      <c r="B4" s="1" t="s">
        <v>10</v>
      </c>
      <c r="C4" s="7" t="s">
        <v>9</v>
      </c>
      <c r="D4" s="7" t="s">
        <v>10</v>
      </c>
      <c r="E4" s="8">
        <f>520098+22074159+2061722</f>
        <v>24655979</v>
      </c>
      <c r="F4" s="8">
        <v>0</v>
      </c>
      <c r="G4" s="8">
        <f>578382+93591791+38063634+6838742+5450838</f>
        <v>144523387</v>
      </c>
      <c r="H4" s="8">
        <v>0</v>
      </c>
      <c r="I4" s="8">
        <v>0</v>
      </c>
      <c r="J4" s="8">
        <f t="shared" si="0"/>
        <v>169179366</v>
      </c>
    </row>
    <row r="5" spans="1:10">
      <c r="A5" s="1" t="s">
        <v>11</v>
      </c>
      <c r="B5" s="1" t="s">
        <v>12</v>
      </c>
      <c r="C5" s="7" t="s">
        <v>11</v>
      </c>
      <c r="D5" s="7" t="s">
        <v>12</v>
      </c>
      <c r="E5" s="8">
        <f>5295620+1721091+2270884</f>
        <v>9287595</v>
      </c>
      <c r="F5" s="8">
        <v>0</v>
      </c>
      <c r="G5" s="8">
        <v>0</v>
      </c>
      <c r="H5" s="8">
        <v>0</v>
      </c>
      <c r="I5" s="8">
        <v>0</v>
      </c>
      <c r="J5" s="8">
        <f t="shared" si="0"/>
        <v>9287595</v>
      </c>
    </row>
    <row r="6" spans="1:10">
      <c r="A6" s="1" t="s">
        <v>13</v>
      </c>
      <c r="B6" s="1" t="s">
        <v>14</v>
      </c>
      <c r="C6" s="7" t="s">
        <v>13</v>
      </c>
      <c r="D6" s="7" t="s">
        <v>14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f t="shared" si="0"/>
        <v>0</v>
      </c>
    </row>
    <row r="7" spans="1:10">
      <c r="A7" s="1" t="s">
        <v>15</v>
      </c>
      <c r="B7" s="1" t="s">
        <v>16</v>
      </c>
      <c r="C7" s="7" t="s">
        <v>15</v>
      </c>
      <c r="D7" s="7" t="s">
        <v>16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f t="shared" si="0"/>
        <v>0</v>
      </c>
    </row>
    <row r="8" spans="1:10">
      <c r="A8" s="1" t="s">
        <v>17</v>
      </c>
      <c r="B8" s="1" t="s">
        <v>18</v>
      </c>
      <c r="C8" s="7" t="s">
        <v>17</v>
      </c>
      <c r="D8" s="7" t="s">
        <v>18</v>
      </c>
      <c r="E8" s="8">
        <f>74653</f>
        <v>74653</v>
      </c>
      <c r="F8" s="8">
        <v>0</v>
      </c>
      <c r="G8" s="8">
        <v>4000</v>
      </c>
      <c r="H8" s="8">
        <v>1994374</v>
      </c>
      <c r="I8" s="8">
        <v>0</v>
      </c>
      <c r="J8" s="8">
        <f t="shared" si="0"/>
        <v>2073027</v>
      </c>
    </row>
    <row r="9" spans="1:10">
      <c r="A9" s="1" t="s">
        <v>19</v>
      </c>
      <c r="B9" s="1" t="s">
        <v>20</v>
      </c>
      <c r="C9" s="7" t="s">
        <v>19</v>
      </c>
      <c r="D9" s="7" t="s">
        <v>20</v>
      </c>
      <c r="E9" s="8">
        <f>7680860+9409460+401365+2531106</f>
        <v>20022791</v>
      </c>
      <c r="F9" s="8">
        <f>173307+1447424</f>
        <v>1620731</v>
      </c>
      <c r="G9" s="8">
        <f>7536794+418434+1469281</f>
        <v>9424509</v>
      </c>
      <c r="H9" s="8">
        <v>0</v>
      </c>
      <c r="I9" s="8">
        <v>0</v>
      </c>
      <c r="J9" s="8">
        <f t="shared" si="0"/>
        <v>31068031</v>
      </c>
    </row>
    <row r="10" spans="1:10">
      <c r="A10" s="1" t="s">
        <v>21</v>
      </c>
      <c r="B10" s="1" t="s">
        <v>22</v>
      </c>
      <c r="C10" s="7" t="s">
        <v>21</v>
      </c>
      <c r="D10" s="7" t="s">
        <v>22</v>
      </c>
      <c r="E10" s="8">
        <f>1219114+397200</f>
        <v>1616314</v>
      </c>
      <c r="F10" s="8">
        <f>91658+49804+4399276</f>
        <v>4540738</v>
      </c>
      <c r="G10" s="8">
        <f>1185919+15306</f>
        <v>1201225</v>
      </c>
      <c r="H10" s="8">
        <v>596371</v>
      </c>
      <c r="I10" s="8">
        <v>0</v>
      </c>
      <c r="J10" s="8">
        <f t="shared" si="0"/>
        <v>7954648</v>
      </c>
    </row>
    <row r="11" spans="1:10">
      <c r="A11" s="1" t="s">
        <v>23</v>
      </c>
      <c r="B11" s="1" t="s">
        <v>24</v>
      </c>
      <c r="C11" s="7" t="s">
        <v>23</v>
      </c>
      <c r="D11" s="7" t="s">
        <v>24</v>
      </c>
      <c r="E11" s="8">
        <f>1588822+1309092+6258002+313880+442913</f>
        <v>9912709</v>
      </c>
      <c r="F11" s="8">
        <f>28800+42940</f>
        <v>71740</v>
      </c>
      <c r="G11" s="8">
        <v>802641</v>
      </c>
      <c r="H11" s="8">
        <v>0</v>
      </c>
      <c r="I11" s="8">
        <v>0</v>
      </c>
      <c r="J11" s="8">
        <f t="shared" si="0"/>
        <v>10787090</v>
      </c>
    </row>
    <row r="12" spans="1:10">
      <c r="A12" s="1" t="s">
        <v>25</v>
      </c>
      <c r="B12" s="1" t="s">
        <v>26</v>
      </c>
      <c r="C12" s="7" t="s">
        <v>25</v>
      </c>
      <c r="D12" s="7" t="s">
        <v>26</v>
      </c>
      <c r="E12" s="8">
        <f>93358+2223135+187725+6991684+655390+200836+206777+13060725+83836</f>
        <v>23703466</v>
      </c>
      <c r="F12" s="8">
        <f>487344+68219+703723+119068</f>
        <v>1378354</v>
      </c>
      <c r="G12" s="8">
        <f>2621819+354000+897756</f>
        <v>3873575</v>
      </c>
      <c r="H12" s="8">
        <f>1490383+555687</f>
        <v>2046070</v>
      </c>
      <c r="I12" s="8">
        <v>0</v>
      </c>
      <c r="J12" s="8">
        <f t="shared" si="0"/>
        <v>31001465</v>
      </c>
    </row>
    <row r="13" spans="1:10">
      <c r="A13" s="1" t="s">
        <v>27</v>
      </c>
      <c r="B13" s="1" t="s">
        <v>28</v>
      </c>
      <c r="C13" s="7" t="s">
        <v>27</v>
      </c>
      <c r="D13" s="7" t="s">
        <v>28</v>
      </c>
      <c r="E13" s="8">
        <f>614343+1260677+442698+43542</f>
        <v>2361260</v>
      </c>
      <c r="F13" s="8">
        <f>32970+109867+220175</f>
        <v>363012</v>
      </c>
      <c r="G13" s="8">
        <f>422540+8280</f>
        <v>430820</v>
      </c>
      <c r="H13" s="8">
        <v>65270</v>
      </c>
      <c r="I13" s="8">
        <v>0</v>
      </c>
      <c r="J13" s="8">
        <f t="shared" si="0"/>
        <v>3220362</v>
      </c>
    </row>
    <row r="14" spans="1:10">
      <c r="A14" s="1" t="s">
        <v>29</v>
      </c>
      <c r="B14" s="1" t="s">
        <v>30</v>
      </c>
      <c r="C14" s="7" t="s">
        <v>29</v>
      </c>
      <c r="D14" s="7" t="s">
        <v>30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0</v>
      </c>
    </row>
    <row r="15" spans="1:10">
      <c r="A15" s="1" t="s">
        <v>31</v>
      </c>
      <c r="B15" s="1" t="s">
        <v>32</v>
      </c>
      <c r="C15" s="7" t="s">
        <v>31</v>
      </c>
      <c r="D15" s="7" t="s">
        <v>32</v>
      </c>
      <c r="E15" s="8">
        <f>215000+290000+2012000+4190000</f>
        <v>6707000</v>
      </c>
      <c r="F15" s="8">
        <v>0</v>
      </c>
      <c r="G15" s="8">
        <v>0</v>
      </c>
      <c r="H15" s="8">
        <v>0</v>
      </c>
      <c r="I15" s="8">
        <v>0</v>
      </c>
      <c r="J15" s="8">
        <f t="shared" si="0"/>
        <v>6707000</v>
      </c>
    </row>
    <row r="16" spans="1:10">
      <c r="A16" s="1" t="s">
        <v>33</v>
      </c>
      <c r="B16" s="1" t="s">
        <v>34</v>
      </c>
      <c r="C16" s="7" t="s">
        <v>33</v>
      </c>
      <c r="D16" s="7" t="s">
        <v>34</v>
      </c>
      <c r="E16" s="8">
        <f>1196000+629956+32855928+4895208+420000+225000+899979+159000+25000</f>
        <v>41306071</v>
      </c>
      <c r="F16" s="8">
        <v>8400</v>
      </c>
      <c r="G16" s="8">
        <f>1219295+127170</f>
        <v>1346465</v>
      </c>
      <c r="H16" s="8">
        <v>0</v>
      </c>
      <c r="I16" s="8">
        <v>0</v>
      </c>
      <c r="J16" s="8">
        <f t="shared" si="0"/>
        <v>42660936</v>
      </c>
    </row>
    <row r="17" spans="1:10">
      <c r="A17" s="1" t="s">
        <v>35</v>
      </c>
      <c r="B17" s="1" t="s">
        <v>36</v>
      </c>
      <c r="C17" s="7" t="s">
        <v>35</v>
      </c>
      <c r="D17" s="7" t="s">
        <v>36</v>
      </c>
      <c r="E17" s="8">
        <f>356000</f>
        <v>356000</v>
      </c>
      <c r="F17" s="8">
        <v>0</v>
      </c>
      <c r="G17" s="8">
        <v>0</v>
      </c>
      <c r="H17" s="8">
        <v>0</v>
      </c>
      <c r="I17" s="8">
        <v>0</v>
      </c>
      <c r="J17" s="8">
        <f t="shared" si="0"/>
        <v>356000</v>
      </c>
    </row>
    <row r="18" spans="1:10">
      <c r="A18" s="1" t="s">
        <v>37</v>
      </c>
      <c r="B18" s="1" t="s">
        <v>38</v>
      </c>
      <c r="C18" s="7" t="s">
        <v>37</v>
      </c>
      <c r="D18" s="7" t="s">
        <v>38</v>
      </c>
      <c r="E18" s="8">
        <v>8013180</v>
      </c>
      <c r="F18" s="8">
        <v>0</v>
      </c>
      <c r="G18" s="8">
        <v>0</v>
      </c>
      <c r="H18" s="8">
        <v>0</v>
      </c>
      <c r="I18" s="8">
        <v>0</v>
      </c>
      <c r="J18" s="8">
        <f t="shared" si="0"/>
        <v>8013180</v>
      </c>
    </row>
    <row r="19" spans="1:10">
      <c r="A19" s="1" t="s">
        <v>39</v>
      </c>
      <c r="B19" s="1" t="s">
        <v>40</v>
      </c>
      <c r="C19" s="7" t="s">
        <v>39</v>
      </c>
      <c r="D19" s="7" t="s">
        <v>40</v>
      </c>
      <c r="E19" s="8">
        <f>19992379+3975762+525356+29146000+1254658+3268064+8813297+20401992</f>
        <v>87377508</v>
      </c>
      <c r="F19" s="8">
        <v>0</v>
      </c>
      <c r="G19" s="8">
        <v>0</v>
      </c>
      <c r="H19" s="8">
        <v>0</v>
      </c>
      <c r="I19" s="8">
        <v>0</v>
      </c>
      <c r="J19" s="8">
        <f t="shared" si="0"/>
        <v>87377508</v>
      </c>
    </row>
    <row r="20" spans="1:10">
      <c r="A20" s="1" t="s">
        <v>41</v>
      </c>
      <c r="B20" s="1" t="s">
        <v>42</v>
      </c>
      <c r="C20" s="7" t="s">
        <v>41</v>
      </c>
      <c r="D20" s="7" t="s">
        <v>42</v>
      </c>
      <c r="E20" s="8">
        <v>69620</v>
      </c>
      <c r="F20" s="8">
        <v>0</v>
      </c>
      <c r="G20" s="8">
        <v>0</v>
      </c>
      <c r="H20" s="8">
        <v>294575</v>
      </c>
      <c r="I20" s="8">
        <v>0</v>
      </c>
      <c r="J20" s="8">
        <f t="shared" si="0"/>
        <v>364195</v>
      </c>
    </row>
    <row r="21" spans="1:10">
      <c r="A21" s="1" t="s">
        <v>43</v>
      </c>
      <c r="B21" s="1" t="s">
        <v>44</v>
      </c>
      <c r="C21" s="7" t="s">
        <v>43</v>
      </c>
      <c r="D21" s="7" t="s">
        <v>44</v>
      </c>
      <c r="E21" s="8">
        <v>1162215</v>
      </c>
      <c r="F21" s="8">
        <v>0</v>
      </c>
      <c r="G21" s="8">
        <v>0</v>
      </c>
      <c r="H21" s="8">
        <v>0</v>
      </c>
      <c r="I21" s="8">
        <v>0</v>
      </c>
      <c r="J21" s="8">
        <f t="shared" si="0"/>
        <v>1162215</v>
      </c>
    </row>
    <row r="22" spans="1:10">
      <c r="A22" s="1" t="s">
        <v>45</v>
      </c>
      <c r="B22" s="1" t="s">
        <v>46</v>
      </c>
      <c r="C22" s="7" t="s">
        <v>45</v>
      </c>
      <c r="D22" s="7" t="s">
        <v>46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f t="shared" si="0"/>
        <v>0</v>
      </c>
    </row>
    <row r="23" spans="1:10">
      <c r="A23" s="1" t="s">
        <v>47</v>
      </c>
      <c r="B23" s="1" t="s">
        <v>48</v>
      </c>
      <c r="C23" s="7" t="s">
        <v>47</v>
      </c>
      <c r="D23" s="7" t="s">
        <v>48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f t="shared" si="0"/>
        <v>0</v>
      </c>
    </row>
    <row r="24" spans="1:10">
      <c r="A24" s="1" t="s">
        <v>49</v>
      </c>
      <c r="B24" s="1" t="s">
        <v>50</v>
      </c>
      <c r="C24" s="7" t="s">
        <v>49</v>
      </c>
      <c r="D24" s="7" t="s">
        <v>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f t="shared" si="0"/>
        <v>0</v>
      </c>
    </row>
    <row r="25" spans="1:10">
      <c r="A25" s="2" t="s">
        <v>51</v>
      </c>
      <c r="B25" s="2"/>
      <c r="C25" s="9" t="s">
        <v>51</v>
      </c>
      <c r="D25" s="9"/>
      <c r="E25" s="10">
        <f t="shared" ref="E25:J25" si="1">SUM(E3:E24)</f>
        <v>300944739</v>
      </c>
      <c r="F25" s="10">
        <f t="shared" si="1"/>
        <v>7982975</v>
      </c>
      <c r="G25" s="10">
        <f t="shared" si="1"/>
        <v>530190499</v>
      </c>
      <c r="H25" s="10">
        <f t="shared" si="1"/>
        <v>4996660</v>
      </c>
      <c r="I25" s="10">
        <f t="shared" si="1"/>
        <v>0</v>
      </c>
      <c r="J25" s="10">
        <f t="shared" si="1"/>
        <v>844114873</v>
      </c>
    </row>
  </sheetData>
  <mergeCells count="2">
    <mergeCell ref="A1:B2"/>
    <mergeCell ref="C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Opstina Kicevo57</cp:lastModifiedBy>
  <dcterms:created xsi:type="dcterms:W3CDTF">2023-06-26T07:36:24Z</dcterms:created>
  <dcterms:modified xsi:type="dcterms:W3CDTF">2024-11-18T08:27:55Z</dcterms:modified>
</cp:coreProperties>
</file>