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<sst xmlns="http://schemas.openxmlformats.org/spreadsheetml/2006/main" count="171" uniqueCount="140">
  <si>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</si>
  <si>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</si>
  <si>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</si>
  <si>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</si>
  <si>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</si>
  <si>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</si>
  <si>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</si>
  <si>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</si>
  <si>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</si>
  <si>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</si>
  <si>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</si>
  <si>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</si>
  <si>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</si>
  <si>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</si>
  <si>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</si>
  <si>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</si>
  <si>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</si>
  <si>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</si>
  <si>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</si>
  <si>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</si>
  <si>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</si>
  <si>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</si>
  <si>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</si>
  <si>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</si>
  <si>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</si>
  <si>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</si>
  <si>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</si>
  <si>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</si>
  <si>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</si>
  <si>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</si>
  <si>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</si>
  <si>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</si>
  <si>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</si>
  <si>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</si>
  <si>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</si>
  <si>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</si>
  <si>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</si>
  <si>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</si>
  <si>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</si>
  <si>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</si>
  <si>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</si>
  <si>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</si>
  <si>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</si>
  <si>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</si>
  <si>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</si>
  <si>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</si>
  <si>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</si>
  <si>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</si>
  <si>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</si>
  <si>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</si>
  <si>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</si>
  <si>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</si>
  <si>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</si>
  <si>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</si>
  <si>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</si>
  <si>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</si>
  <si>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</si>
  <si>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</si>
  <si>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</si>
  <si>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</si>
  <si>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</si>
  <si>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</si>
  <si>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</si>
  <si>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</si>
  <si>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</si>
  <si>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</si>
  <si>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</si>
  <si>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</si>
  <si>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</si>
  <si>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</si>
  <si>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</si>
  <si>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</si>
  <si>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</si>
  <si>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</si>
  <si>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</si>
  <si>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</si>
  <si>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</si>
  <si>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</si>
  <si>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</si>
  <si>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</si>
  <si>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</si>
  <si>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</si>
  <si>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</si>
  <si>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</si>
  <si>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</si>
  <si>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</si>
  <si>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</si>
  <si>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</si>
  <si>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</si>
  <si>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</si>
  <si>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</si>
  <si>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</si>
  <si>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</si>
  <si>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</si>
  <si>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</si>
  <si>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</si>
  <si>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</si>
  <si>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</si>
  <si>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</si>
  <si>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</si>
  <si>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</si>
  <si>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</si>
  <si>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</si>
  <si>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</si>
  <si>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</si>
  <si>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</si>
  <si>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</si>
  <si>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</si>
  <si>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</si>
  <si>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</si>
  <si>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</si>
  <si>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</si>
  <si>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</si>
  <si>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</si>
  <si>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</si>
  <si>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</si>
  <si>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</si>
  <si>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</si>
  <si>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</si>
  <si>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</si>
  <si>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</si>
  <si>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</si>
  <si>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</si>
  <si>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</si>
  <si>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</si>
  <si>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</si>
  <si>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2019</t>
    </r>
  </si>
  <si>
    <r>
      <t xml:space="preserve"> </t>
    </r>
    <r>
      <rPr>
        <sz val="8"/>
        <color indexed="8"/>
        <rFont val="Times New Roman"/>
        <family val="1"/>
      </rPr>
      <t>Dotacione të destinuara për vitin 2019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</si>
  <si>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2019</t>
    </r>
  </si>
  <si>
    <t>Donacione për vitin 2019</t>
  </si>
  <si>
    <r>
      <t xml:space="preserve"> </t>
    </r>
    <r>
      <rPr>
        <sz val="8"/>
        <color indexed="8"/>
        <rFont val="Times New Roman"/>
        <family val="1"/>
      </rPr>
      <t>Kredi për vitin 2019</t>
    </r>
  </si>
  <si>
    <t>Gjithsej për vitin 2019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</si>
  <si>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2019</t>
    </r>
  </si>
  <si>
    <t>Donacione Kapitale</t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</si>
  <si>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dt.01.01.2019, deri 31.12.2019.</t>
    </r>
  </si>
  <si>
    <t xml:space="preserve"> Raporti periodik : prej 01.01.2019 deri 31.12.2019</t>
  </si>
  <si>
    <r>
      <t xml:space="preserve"> </t>
    </r>
    <r>
      <rPr>
        <b/>
        <sz val="12"/>
        <rFont val="Times New Roman"/>
        <family val="1"/>
      </rPr>
      <t>Dita e parashtrimit të raportit:31.01.2020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</si>
  <si>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04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</si>
  <si>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04</t>
    </r>
  </si>
  <si>
    <r>
      <t xml:space="preserve"> </t>
    </r>
    <r>
      <rPr>
        <sz val="8"/>
        <color indexed="8"/>
        <rFont val="Times New Roman"/>
        <family val="1"/>
      </rPr>
      <t>Realizim për katërmujorin 04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</si>
</sst>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C10">
      <selection activeCell="F24" sqref="F24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7" t="s">
        <v>24</v>
      </c>
      <c r="B1" s="88"/>
      <c r="C1" s="88"/>
    </row>
    <row r="2" spans="1:16" ht="18.75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4" t="s">
        <v>137</v>
      </c>
      <c r="D10" s="82" t="s">
        <v>126</v>
      </c>
      <c r="E10" s="82"/>
      <c r="F10" s="82" t="s">
        <v>127</v>
      </c>
      <c r="G10" s="82"/>
      <c r="H10" s="82" t="s">
        <v>128</v>
      </c>
      <c r="I10" s="82"/>
      <c r="J10" s="85" t="s">
        <v>129</v>
      </c>
      <c r="K10" s="82"/>
      <c r="L10" s="82" t="s">
        <v>130</v>
      </c>
      <c r="M10" s="82"/>
      <c r="N10" s="85" t="s">
        <v>131</v>
      </c>
      <c r="O10" s="82"/>
      <c r="P10" s="82"/>
    </row>
    <row r="11" spans="1:16" ht="33" customHeight="1">
      <c r="A11" s="4"/>
      <c r="B11" s="3"/>
      <c r="C11" s="84"/>
      <c r="D11" s="30" t="s">
        <v>68</v>
      </c>
      <c r="E11" s="30" t="s">
        <v>139</v>
      </c>
      <c r="F11" s="66" t="s">
        <v>0</v>
      </c>
      <c r="G11" s="30" t="s">
        <v>139</v>
      </c>
      <c r="H11" s="66" t="s">
        <v>0</v>
      </c>
      <c r="I11" s="30" t="s">
        <v>139</v>
      </c>
      <c r="J11" s="66" t="s">
        <v>0</v>
      </c>
      <c r="K11" s="30" t="s">
        <v>139</v>
      </c>
      <c r="L11" s="66" t="s">
        <v>0</v>
      </c>
      <c r="M11" s="30" t="s">
        <v>139</v>
      </c>
      <c r="N11" s="66" t="s">
        <v>0</v>
      </c>
      <c r="O11" s="30" t="s">
        <v>139</v>
      </c>
      <c r="P11" s="30" t="s">
        <v>132</v>
      </c>
    </row>
    <row r="12" spans="1:16" ht="12.75">
      <c r="A12" s="4"/>
      <c r="B12" s="3"/>
      <c r="C12" s="23" t="s">
        <v>28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60" t="s">
        <v>29</v>
      </c>
      <c r="D13" s="68">
        <f>D20+D28+D34+D39</f>
        <v>362971799</v>
      </c>
      <c r="E13" s="68">
        <f>E20+E28+E34+E39</f>
        <v>299832209</v>
      </c>
      <c r="F13" s="68">
        <f aca="true" t="shared" si="0" ref="F13:P13">F20+F28+F34+F39</f>
        <v>403496474</v>
      </c>
      <c r="G13" s="68">
        <f t="shared" si="0"/>
        <v>400637340</v>
      </c>
      <c r="H13" s="79">
        <f t="shared" si="0"/>
        <v>21468132</v>
      </c>
      <c r="I13" s="79">
        <f t="shared" si="0"/>
        <v>7919733</v>
      </c>
      <c r="J13" s="79">
        <f t="shared" si="0"/>
        <v>56792933</v>
      </c>
      <c r="K13" s="79">
        <f t="shared" si="0"/>
        <v>13163329</v>
      </c>
      <c r="L13" s="68">
        <f t="shared" si="0"/>
        <v>0</v>
      </c>
      <c r="M13" s="68">
        <f t="shared" si="0"/>
        <v>0</v>
      </c>
      <c r="N13" s="68">
        <f t="shared" si="0"/>
        <v>844729338</v>
      </c>
      <c r="O13" s="68">
        <f t="shared" si="0"/>
        <v>721552611</v>
      </c>
      <c r="P13" s="68">
        <f t="shared" si="0"/>
        <v>123176727</v>
      </c>
    </row>
    <row r="14" spans="1:16" ht="12.75">
      <c r="A14" s="4"/>
      <c r="B14" s="3"/>
      <c r="C14" s="60" t="s">
        <v>30</v>
      </c>
      <c r="D14" s="68">
        <f>D67+D72+D77+D85+D89+D95+D100</f>
        <v>248982589</v>
      </c>
      <c r="E14" s="68">
        <f>E67+E72+E77+E85+E89+E95+E100</f>
        <v>226376016</v>
      </c>
      <c r="F14" s="68">
        <f aca="true" t="shared" si="1" ref="F14:P14">F67+F72+F77+F85+F89+F95+F100</f>
        <v>403159519</v>
      </c>
      <c r="G14" s="68">
        <f t="shared" si="1"/>
        <v>400313440</v>
      </c>
      <c r="H14" s="79">
        <f t="shared" si="1"/>
        <v>20733132</v>
      </c>
      <c r="I14" s="79">
        <f t="shared" si="1"/>
        <v>7804082</v>
      </c>
      <c r="J14" s="79">
        <f t="shared" si="1"/>
        <v>3054933</v>
      </c>
      <c r="K14" s="79">
        <f t="shared" si="1"/>
        <v>2311854</v>
      </c>
      <c r="L14" s="68">
        <f t="shared" si="1"/>
        <v>0</v>
      </c>
      <c r="M14" s="68">
        <f t="shared" si="1"/>
        <v>0</v>
      </c>
      <c r="N14" s="68">
        <f t="shared" si="1"/>
        <v>675930173</v>
      </c>
      <c r="O14" s="68">
        <f t="shared" si="1"/>
        <v>636805392</v>
      </c>
      <c r="P14" s="68">
        <f t="shared" si="1"/>
        <v>39124781</v>
      </c>
    </row>
    <row r="15" spans="1:16" ht="12.75">
      <c r="A15" s="4"/>
      <c r="B15" s="3"/>
      <c r="C15" s="19"/>
      <c r="D15" s="80"/>
      <c r="E15" s="80"/>
      <c r="F15" s="69"/>
      <c r="G15" s="69"/>
      <c r="H15" s="80"/>
      <c r="I15" s="80"/>
      <c r="J15" s="80"/>
      <c r="K15" s="80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79"/>
      <c r="E16" s="79"/>
      <c r="F16" s="68"/>
      <c r="G16" s="68"/>
      <c r="H16" s="79"/>
      <c r="I16" s="79"/>
      <c r="J16" s="79"/>
      <c r="K16" s="79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68">
        <f>D52+D57</f>
        <v>19700000</v>
      </c>
      <c r="E17" s="68">
        <f>E52+E57</f>
        <v>14020348</v>
      </c>
      <c r="F17" s="68">
        <f aca="true" t="shared" si="2" ref="F17:P17">F52+F57</f>
        <v>0</v>
      </c>
      <c r="G17" s="68">
        <f t="shared" si="2"/>
        <v>0</v>
      </c>
      <c r="H17" s="79">
        <f t="shared" si="2"/>
        <v>0</v>
      </c>
      <c r="I17" s="79">
        <f t="shared" si="2"/>
        <v>0</v>
      </c>
      <c r="J17" s="79">
        <f t="shared" si="2"/>
        <v>0</v>
      </c>
      <c r="K17" s="79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19700000</v>
      </c>
      <c r="O17" s="68">
        <f t="shared" si="2"/>
        <v>14020348</v>
      </c>
      <c r="P17" s="68">
        <f t="shared" si="2"/>
        <v>5679652</v>
      </c>
    </row>
    <row r="18" spans="1:16" ht="12.75">
      <c r="A18" s="4"/>
      <c r="B18" s="3"/>
      <c r="C18" s="60" t="s">
        <v>33</v>
      </c>
      <c r="D18" s="68">
        <f>D105</f>
        <v>133689210</v>
      </c>
      <c r="E18" s="68">
        <f>E105</f>
        <v>85515546</v>
      </c>
      <c r="F18" s="68">
        <f aca="true" t="shared" si="3" ref="F18:P18">F105</f>
        <v>336955</v>
      </c>
      <c r="G18" s="68">
        <f t="shared" si="3"/>
        <v>323900</v>
      </c>
      <c r="H18" s="79">
        <f t="shared" si="3"/>
        <v>735000</v>
      </c>
      <c r="I18" s="79">
        <f t="shared" si="3"/>
        <v>115651</v>
      </c>
      <c r="J18" s="79">
        <f t="shared" si="3"/>
        <v>53738000</v>
      </c>
      <c r="K18" s="79">
        <f t="shared" si="3"/>
        <v>6481757</v>
      </c>
      <c r="L18" s="68">
        <f t="shared" si="3"/>
        <v>0</v>
      </c>
      <c r="M18" s="68">
        <f t="shared" si="3"/>
        <v>0</v>
      </c>
      <c r="N18" s="68">
        <f t="shared" si="3"/>
        <v>188499165</v>
      </c>
      <c r="O18" s="68">
        <f t="shared" si="3"/>
        <v>92436854</v>
      </c>
      <c r="P18" s="68">
        <f t="shared" si="3"/>
        <v>96062311</v>
      </c>
    </row>
    <row r="19" spans="1:16" ht="12.75">
      <c r="A19" s="4"/>
      <c r="B19" s="3"/>
      <c r="C19" s="5"/>
      <c r="D19" s="70"/>
      <c r="E19" s="81"/>
      <c r="F19" s="81"/>
      <c r="G19" s="81"/>
      <c r="H19" s="81"/>
      <c r="I19" s="81"/>
      <c r="J19" s="81"/>
      <c r="K19" s="81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155708000</v>
      </c>
      <c r="E20" s="72">
        <f>SUM(E21:E27)</f>
        <v>133499587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155708000</v>
      </c>
      <c r="O20" s="72">
        <f>E20+G20+I20+K20+M20</f>
        <v>133499587</v>
      </c>
      <c r="P20" s="73">
        <f>N20-O20</f>
        <v>22208413</v>
      </c>
    </row>
    <row r="21" spans="1:16" ht="12.75">
      <c r="A21" s="35"/>
      <c r="B21" s="36" t="s">
        <v>1</v>
      </c>
      <c r="C21" s="63" t="s">
        <v>35</v>
      </c>
      <c r="D21" s="72">
        <v>5723000</v>
      </c>
      <c r="E21" s="72">
        <v>5944398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5723000</v>
      </c>
      <c r="O21" s="72">
        <f>E21+G21+I21+K21+M21</f>
        <v>5944398</v>
      </c>
      <c r="P21" s="73">
        <f>N21-O21</f>
        <v>-221398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46500000</v>
      </c>
      <c r="E23" s="72">
        <v>44755287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46500000</v>
      </c>
      <c r="O23" s="72">
        <f t="shared" si="5"/>
        <v>44755287</v>
      </c>
      <c r="P23" s="73">
        <f t="shared" si="6"/>
        <v>1744713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103370000</v>
      </c>
      <c r="E26" s="72">
        <v>82786542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103370000</v>
      </c>
      <c r="O26" s="72">
        <f t="shared" si="5"/>
        <v>82786542</v>
      </c>
      <c r="P26" s="73">
        <f t="shared" si="6"/>
        <v>20583458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>
        <v>13360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13360</v>
      </c>
      <c r="P27" s="73">
        <f t="shared" si="6"/>
        <v>101640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4660000</v>
      </c>
      <c r="E28" s="72">
        <f>SUM(E29:E33)</f>
        <v>3974752</v>
      </c>
      <c r="F28" s="72">
        <f aca="true" t="shared" si="7" ref="F28:M28">SUM(F29:F33)</f>
        <v>0</v>
      </c>
      <c r="G28" s="72">
        <f t="shared" si="7"/>
        <v>13702</v>
      </c>
      <c r="H28" s="72">
        <f t="shared" si="7"/>
        <v>21468132</v>
      </c>
      <c r="I28" s="72">
        <f t="shared" si="7"/>
        <v>7850932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26128132</v>
      </c>
      <c r="O28" s="72">
        <f t="shared" si="5"/>
        <v>11839386</v>
      </c>
      <c r="P28" s="73">
        <f t="shared" si="6"/>
        <v>14288746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2274</v>
      </c>
      <c r="J29" s="72"/>
      <c r="K29" s="72"/>
      <c r="L29" s="72"/>
      <c r="M29" s="72"/>
      <c r="N29" s="72">
        <f t="shared" si="5"/>
        <v>0</v>
      </c>
      <c r="O29" s="72">
        <f t="shared" si="5"/>
        <v>2274</v>
      </c>
      <c r="P29" s="73">
        <f t="shared" si="6"/>
        <v>-2274</v>
      </c>
    </row>
    <row r="30" spans="1:16" ht="12.75">
      <c r="A30" s="35"/>
      <c r="B30" s="36" t="s">
        <v>9</v>
      </c>
      <c r="C30" s="34" t="s">
        <v>42</v>
      </c>
      <c r="D30" s="72">
        <v>2040000</v>
      </c>
      <c r="E30" s="72">
        <v>1431152</v>
      </c>
      <c r="F30" s="72"/>
      <c r="G30" s="72"/>
      <c r="H30" s="72"/>
      <c r="I30" s="72">
        <v>2140</v>
      </c>
      <c r="J30" s="72"/>
      <c r="K30" s="72"/>
      <c r="L30" s="72"/>
      <c r="M30" s="72"/>
      <c r="N30" s="72">
        <f t="shared" si="5"/>
        <v>2040000</v>
      </c>
      <c r="O30" s="72">
        <f t="shared" si="5"/>
        <v>1433292</v>
      </c>
      <c r="P30" s="73">
        <f t="shared" si="6"/>
        <v>606708</v>
      </c>
    </row>
    <row r="31" spans="1:16" ht="12.75">
      <c r="A31" s="35"/>
      <c r="B31" s="36" t="s">
        <v>10</v>
      </c>
      <c r="C31" s="34" t="s">
        <v>70</v>
      </c>
      <c r="D31" s="72">
        <v>100000</v>
      </c>
      <c r="E31" s="72">
        <v>161810</v>
      </c>
      <c r="F31" s="72"/>
      <c r="G31" s="72"/>
      <c r="H31" s="72">
        <v>21468132</v>
      </c>
      <c r="I31" s="72">
        <v>7649668</v>
      </c>
      <c r="J31" s="72"/>
      <c r="K31" s="72"/>
      <c r="L31" s="72"/>
      <c r="M31" s="72"/>
      <c r="N31" s="72">
        <f t="shared" si="5"/>
        <v>21568132</v>
      </c>
      <c r="O31" s="72">
        <f t="shared" si="5"/>
        <v>7811478</v>
      </c>
      <c r="P31" s="73">
        <f t="shared" si="6"/>
        <v>13756654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>
        <v>18000</v>
      </c>
      <c r="F32" s="72"/>
      <c r="G32" s="72"/>
      <c r="H32" s="72"/>
      <c r="I32" s="72">
        <v>196850</v>
      </c>
      <c r="J32" s="72"/>
      <c r="K32" s="72"/>
      <c r="L32" s="72"/>
      <c r="M32" s="72"/>
      <c r="N32" s="72">
        <f t="shared" si="5"/>
        <v>20000</v>
      </c>
      <c r="O32" s="72">
        <f t="shared" si="5"/>
        <v>214850</v>
      </c>
      <c r="P32" s="73">
        <f t="shared" si="6"/>
        <v>-194850</v>
      </c>
    </row>
    <row r="33" spans="1:16" ht="12.75">
      <c r="A33" s="35"/>
      <c r="B33" s="36" t="s">
        <v>12</v>
      </c>
      <c r="C33" s="63" t="s">
        <v>44</v>
      </c>
      <c r="D33" s="72">
        <v>2500000</v>
      </c>
      <c r="E33" s="72">
        <v>2363790</v>
      </c>
      <c r="F33" s="72"/>
      <c r="G33" s="72">
        <v>13702</v>
      </c>
      <c r="H33" s="72"/>
      <c r="I33" s="72"/>
      <c r="J33" s="72"/>
      <c r="K33" s="72"/>
      <c r="L33" s="72"/>
      <c r="M33" s="72"/>
      <c r="N33" s="72">
        <f t="shared" si="5"/>
        <v>2500000</v>
      </c>
      <c r="O33" s="72">
        <f t="shared" si="5"/>
        <v>2377492</v>
      </c>
      <c r="P33" s="73">
        <f t="shared" si="6"/>
        <v>122508</v>
      </c>
    </row>
    <row r="34" spans="1:16" s="50" customFormat="1" ht="12.75">
      <c r="A34" s="47">
        <v>74</v>
      </c>
      <c r="B34" s="51"/>
      <c r="C34" s="62" t="s">
        <v>45</v>
      </c>
      <c r="D34" s="72">
        <f>D35+D36+D37+D38</f>
        <v>202603799</v>
      </c>
      <c r="E34" s="72">
        <f>SUM(E35:E37)</f>
        <v>162357870</v>
      </c>
      <c r="F34" s="72">
        <f aca="true" t="shared" si="8" ref="F34:M34">SUM(F35:F37)</f>
        <v>403496474</v>
      </c>
      <c r="G34" s="72">
        <f t="shared" si="8"/>
        <v>400623638</v>
      </c>
      <c r="H34" s="72">
        <f t="shared" si="8"/>
        <v>0</v>
      </c>
      <c r="I34" s="72">
        <f t="shared" si="8"/>
        <v>68801</v>
      </c>
      <c r="J34" s="72">
        <f>J36+J37+J38</f>
        <v>56792933</v>
      </c>
      <c r="K34" s="72">
        <f t="shared" si="8"/>
        <v>13163329</v>
      </c>
      <c r="L34" s="72">
        <f t="shared" si="8"/>
        <v>0</v>
      </c>
      <c r="M34" s="72">
        <f t="shared" si="8"/>
        <v>0</v>
      </c>
      <c r="N34" s="72">
        <f t="shared" si="5"/>
        <v>662893206</v>
      </c>
      <c r="O34" s="72">
        <f t="shared" si="5"/>
        <v>576213638</v>
      </c>
      <c r="P34" s="73">
        <f t="shared" si="6"/>
        <v>86679568</v>
      </c>
    </row>
    <row r="35" spans="1:16" ht="12.75">
      <c r="A35" s="35"/>
      <c r="B35" s="36" t="s">
        <v>13</v>
      </c>
      <c r="C35" s="34" t="s">
        <v>46</v>
      </c>
      <c r="D35" s="72">
        <v>202603799</v>
      </c>
      <c r="E35" s="72">
        <f>160396875+1960995</f>
        <v>162357870</v>
      </c>
      <c r="F35" s="72">
        <v>403496474</v>
      </c>
      <c r="G35" s="72">
        <v>400623638</v>
      </c>
      <c r="H35" s="72"/>
      <c r="I35" s="72">
        <v>68801</v>
      </c>
      <c r="J35" s="72"/>
      <c r="K35" s="72"/>
      <c r="L35" s="72"/>
      <c r="M35" s="72"/>
      <c r="N35" s="72">
        <f t="shared" si="5"/>
        <v>606100273</v>
      </c>
      <c r="O35" s="72">
        <f t="shared" si="5"/>
        <v>563050309</v>
      </c>
      <c r="P35" s="73">
        <f t="shared" si="6"/>
        <v>43049964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362535</v>
      </c>
      <c r="K36" s="72">
        <v>13163329</v>
      </c>
      <c r="L36" s="72"/>
      <c r="M36" s="72"/>
      <c r="N36" s="72">
        <f t="shared" si="5"/>
        <v>362535</v>
      </c>
      <c r="O36" s="72">
        <f t="shared" si="5"/>
        <v>13163329</v>
      </c>
      <c r="P36" s="73">
        <f t="shared" si="6"/>
        <v>-12800794</v>
      </c>
    </row>
    <row r="37" spans="1:16" ht="12.75">
      <c r="A37" s="35"/>
      <c r="B37" s="36">
        <v>743</v>
      </c>
      <c r="C37" s="63" t="s">
        <v>133</v>
      </c>
      <c r="D37" s="72"/>
      <c r="E37" s="72"/>
      <c r="F37" s="72"/>
      <c r="G37" s="72"/>
      <c r="H37" s="72"/>
      <c r="I37" s="72"/>
      <c r="J37" s="72">
        <v>56200000</v>
      </c>
      <c r="K37" s="72"/>
      <c r="L37" s="72"/>
      <c r="M37" s="72"/>
      <c r="N37" s="72">
        <f t="shared" si="5"/>
        <v>56200000</v>
      </c>
      <c r="O37" s="72">
        <f t="shared" si="5"/>
        <v>0</v>
      </c>
      <c r="P37" s="73">
        <f t="shared" si="6"/>
        <v>56200000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230398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7">
        <f>SUM(D40:D42)</f>
        <v>0</v>
      </c>
      <c r="E39" s="77">
        <f>SUM(E40:E42)</f>
        <v>0</v>
      </c>
      <c r="F39" s="77">
        <f aca="true" t="shared" si="9" ref="F39:M39">SUM(F40:F42)</f>
        <v>0</v>
      </c>
      <c r="G39" s="77">
        <f t="shared" si="9"/>
        <v>0</v>
      </c>
      <c r="H39" s="77">
        <f t="shared" si="9"/>
        <v>0</v>
      </c>
      <c r="I39" s="77">
        <f t="shared" si="9"/>
        <v>0</v>
      </c>
      <c r="J39" s="77">
        <f t="shared" si="9"/>
        <v>0</v>
      </c>
      <c r="K39" s="77">
        <f t="shared" si="9"/>
        <v>0</v>
      </c>
      <c r="L39" s="77">
        <f t="shared" si="9"/>
        <v>0</v>
      </c>
      <c r="M39" s="77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7">
        <f>SUM(D44:D46)</f>
        <v>0</v>
      </c>
      <c r="E43" s="77">
        <f>SUM(E44:E46)</f>
        <v>0</v>
      </c>
      <c r="F43" s="77">
        <f aca="true" t="shared" si="10" ref="F43:M43">SUM(F44:F46)</f>
        <v>0</v>
      </c>
      <c r="G43" s="77">
        <f t="shared" si="10"/>
        <v>0</v>
      </c>
      <c r="H43" s="77">
        <f t="shared" si="10"/>
        <v>0</v>
      </c>
      <c r="I43" s="77">
        <f t="shared" si="10"/>
        <v>0</v>
      </c>
      <c r="J43" s="77">
        <f t="shared" si="10"/>
        <v>0</v>
      </c>
      <c r="K43" s="77">
        <f t="shared" si="10"/>
        <v>0</v>
      </c>
      <c r="L43" s="77">
        <f t="shared" si="10"/>
        <v>0</v>
      </c>
      <c r="M43" s="77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7">
        <f>SUM(D48:D49)</f>
        <v>0</v>
      </c>
      <c r="E47" s="77">
        <f>SUM(E48:E49)</f>
        <v>0</v>
      </c>
      <c r="F47" s="77">
        <f aca="true" t="shared" si="11" ref="F47:M47">SUM(F48:F49)</f>
        <v>0</v>
      </c>
      <c r="G47" s="77">
        <f t="shared" si="11"/>
        <v>0</v>
      </c>
      <c r="H47" s="77">
        <f t="shared" si="11"/>
        <v>0</v>
      </c>
      <c r="I47" s="77">
        <f t="shared" si="11"/>
        <v>0</v>
      </c>
      <c r="J47" s="77">
        <f t="shared" si="11"/>
        <v>0</v>
      </c>
      <c r="K47" s="77">
        <f t="shared" si="11"/>
        <v>0</v>
      </c>
      <c r="L47" s="77">
        <f t="shared" si="11"/>
        <v>0</v>
      </c>
      <c r="M47" s="77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7">
        <f>SUM(D50)</f>
        <v>0</v>
      </c>
      <c r="E49" s="77">
        <f>SUM(E50)</f>
        <v>0</v>
      </c>
      <c r="F49" s="77">
        <f aca="true" t="shared" si="12" ref="F49:M49">SUM(F50)</f>
        <v>0</v>
      </c>
      <c r="G49" s="77">
        <f t="shared" si="12"/>
        <v>0</v>
      </c>
      <c r="H49" s="77">
        <f t="shared" si="12"/>
        <v>0</v>
      </c>
      <c r="I49" s="77">
        <f t="shared" si="12"/>
        <v>0</v>
      </c>
      <c r="J49" s="77">
        <f t="shared" si="12"/>
        <v>0</v>
      </c>
      <c r="K49" s="77">
        <f t="shared" si="12"/>
        <v>0</v>
      </c>
      <c r="L49" s="77">
        <f t="shared" si="12"/>
        <v>0</v>
      </c>
      <c r="M49" s="77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19700000</v>
      </c>
      <c r="E52" s="72">
        <f>SUM(E53:E56)</f>
        <v>14020348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19700000</v>
      </c>
      <c r="O52" s="72">
        <f t="shared" si="5"/>
        <v>14020348</v>
      </c>
      <c r="P52" s="73">
        <f t="shared" si="6"/>
        <v>5679652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19700000</v>
      </c>
      <c r="E55" s="72">
        <v>14020348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19700000</v>
      </c>
      <c r="O55" s="72">
        <f t="shared" si="5"/>
        <v>14020348</v>
      </c>
      <c r="P55" s="73">
        <f t="shared" si="6"/>
        <v>5679652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0" t="s">
        <v>67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6" ht="16.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6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76.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4" t="s">
        <v>138</v>
      </c>
      <c r="D65" s="82" t="s">
        <v>126</v>
      </c>
      <c r="E65" s="82"/>
      <c r="F65" s="82" t="s">
        <v>127</v>
      </c>
      <c r="G65" s="82"/>
      <c r="H65" s="82" t="s">
        <v>128</v>
      </c>
      <c r="I65" s="82"/>
      <c r="J65" s="85" t="s">
        <v>129</v>
      </c>
      <c r="K65" s="82"/>
      <c r="L65" s="82" t="s">
        <v>130</v>
      </c>
      <c r="M65" s="82"/>
      <c r="N65" s="85" t="s">
        <v>131</v>
      </c>
      <c r="O65" s="82"/>
      <c r="P65" s="82"/>
    </row>
    <row r="66" spans="1:16" ht="53.25" customHeight="1">
      <c r="A66" s="4"/>
      <c r="B66" s="3"/>
      <c r="C66" s="95"/>
      <c r="D66" s="30" t="s">
        <v>68</v>
      </c>
      <c r="E66" s="30" t="s">
        <v>139</v>
      </c>
      <c r="F66" s="66" t="s">
        <v>0</v>
      </c>
      <c r="G66" s="30" t="s">
        <v>139</v>
      </c>
      <c r="H66" s="66" t="s">
        <v>0</v>
      </c>
      <c r="I66" s="30" t="s">
        <v>139</v>
      </c>
      <c r="J66" s="66" t="s">
        <v>0</v>
      </c>
      <c r="K66" s="30" t="s">
        <v>139</v>
      </c>
      <c r="L66" s="66" t="s">
        <v>0</v>
      </c>
      <c r="M66" s="30" t="s">
        <v>139</v>
      </c>
      <c r="N66" s="66" t="s">
        <v>0</v>
      </c>
      <c r="O66" s="30" t="s">
        <v>139</v>
      </c>
      <c r="P66" s="30" t="s">
        <v>132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69234414</v>
      </c>
      <c r="E67" s="72">
        <f>SUM(E68:E71)</f>
        <v>65346436</v>
      </c>
      <c r="F67" s="72">
        <f aca="true" t="shared" si="15" ref="F67:M67">SUM(F68:F71)</f>
        <v>358029244</v>
      </c>
      <c r="G67" s="72">
        <f t="shared" si="15"/>
        <v>356342742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427263658</v>
      </c>
      <c r="O67" s="72">
        <f t="shared" si="16"/>
        <v>421689178</v>
      </c>
      <c r="P67" s="73">
        <f aca="true" t="shared" si="17" ref="P67:P115">N67-O67</f>
        <v>5574480</v>
      </c>
    </row>
    <row r="68" spans="1:16" ht="12.75">
      <c r="A68" s="26"/>
      <c r="B68" s="25">
        <v>401</v>
      </c>
      <c r="C68" s="63" t="s">
        <v>72</v>
      </c>
      <c r="D68" s="72">
        <v>45443497</v>
      </c>
      <c r="E68" s="72">
        <v>43717170</v>
      </c>
      <c r="F68" s="72">
        <v>259649603</v>
      </c>
      <c r="G68" s="72">
        <v>258237526</v>
      </c>
      <c r="H68" s="72"/>
      <c r="I68" s="72"/>
      <c r="J68" s="72"/>
      <c r="K68" s="72"/>
      <c r="L68" s="72"/>
      <c r="M68" s="72"/>
      <c r="N68" s="72">
        <f t="shared" si="16"/>
        <v>305093100</v>
      </c>
      <c r="O68" s="72">
        <f t="shared" si="16"/>
        <v>301954696</v>
      </c>
      <c r="P68" s="73">
        <f t="shared" si="17"/>
        <v>3138404</v>
      </c>
    </row>
    <row r="69" spans="1:16" ht="12.75">
      <c r="A69" s="26"/>
      <c r="B69" s="25">
        <v>402</v>
      </c>
      <c r="C69" s="24" t="s">
        <v>73</v>
      </c>
      <c r="D69" s="72">
        <v>18355817</v>
      </c>
      <c r="E69" s="72">
        <v>16569799</v>
      </c>
      <c r="F69" s="72">
        <v>98379641</v>
      </c>
      <c r="G69" s="72">
        <v>98105216</v>
      </c>
      <c r="H69" s="72"/>
      <c r="I69" s="72"/>
      <c r="J69" s="72"/>
      <c r="K69" s="72"/>
      <c r="L69" s="72"/>
      <c r="M69" s="72"/>
      <c r="N69" s="72">
        <f t="shared" si="16"/>
        <v>116735458</v>
      </c>
      <c r="O69" s="72">
        <f t="shared" si="16"/>
        <v>114675015</v>
      </c>
      <c r="P69" s="73">
        <f t="shared" si="17"/>
        <v>2060443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5435100</v>
      </c>
      <c r="E71" s="72">
        <v>5059467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5435100</v>
      </c>
      <c r="O71" s="72">
        <f t="shared" si="16"/>
        <v>5059467</v>
      </c>
      <c r="P71" s="73">
        <f t="shared" si="17"/>
        <v>375633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2000000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2000000</v>
      </c>
      <c r="O72" s="72">
        <f t="shared" si="16"/>
        <v>0</v>
      </c>
      <c r="P72" s="73">
        <f t="shared" si="17"/>
        <v>2000000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500000</v>
      </c>
      <c r="O75" s="72">
        <f t="shared" si="16"/>
        <v>0</v>
      </c>
      <c r="P75" s="73">
        <f t="shared" si="17"/>
        <v>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135755775</v>
      </c>
      <c r="E77" s="72">
        <f>SUM(E78:E84)</f>
        <v>122920059</v>
      </c>
      <c r="F77" s="72">
        <f aca="true" t="shared" si="19" ref="F77:M77">SUM(F78:F84)</f>
        <v>45130275</v>
      </c>
      <c r="G77" s="72">
        <f t="shared" si="19"/>
        <v>43970698</v>
      </c>
      <c r="H77" s="72">
        <f t="shared" si="19"/>
        <v>20633132</v>
      </c>
      <c r="I77" s="72">
        <f t="shared" si="19"/>
        <v>7795682</v>
      </c>
      <c r="J77" s="72">
        <f t="shared" si="19"/>
        <v>2454933</v>
      </c>
      <c r="K77" s="72">
        <f t="shared" si="19"/>
        <v>1879334</v>
      </c>
      <c r="L77" s="72">
        <f t="shared" si="19"/>
        <v>0</v>
      </c>
      <c r="M77" s="72">
        <f t="shared" si="19"/>
        <v>0</v>
      </c>
      <c r="N77" s="72">
        <f t="shared" si="16"/>
        <v>203974115</v>
      </c>
      <c r="O77" s="72">
        <f t="shared" si="16"/>
        <v>176565773</v>
      </c>
      <c r="P77" s="73">
        <f t="shared" si="17"/>
        <v>27408342</v>
      </c>
    </row>
    <row r="78" spans="1:16" ht="12.75">
      <c r="A78" s="26"/>
      <c r="B78" s="25">
        <v>420</v>
      </c>
      <c r="C78" s="63" t="s">
        <v>82</v>
      </c>
      <c r="D78" s="72">
        <v>340000</v>
      </c>
      <c r="E78" s="72">
        <v>163750</v>
      </c>
      <c r="F78" s="72">
        <v>45000</v>
      </c>
      <c r="G78" s="72">
        <v>31920</v>
      </c>
      <c r="H78" s="72">
        <v>314000</v>
      </c>
      <c r="I78" s="72">
        <v>17880</v>
      </c>
      <c r="J78" s="72">
        <v>105000</v>
      </c>
      <c r="K78" s="72">
        <v>105000</v>
      </c>
      <c r="L78" s="72"/>
      <c r="M78" s="72"/>
      <c r="N78" s="72">
        <f t="shared" si="16"/>
        <v>804000</v>
      </c>
      <c r="O78" s="72">
        <f t="shared" si="16"/>
        <v>318550</v>
      </c>
      <c r="P78" s="73">
        <f t="shared" si="17"/>
        <v>485450</v>
      </c>
    </row>
    <row r="79" spans="1:16" ht="12.75">
      <c r="A79" s="26"/>
      <c r="B79" s="25">
        <v>421</v>
      </c>
      <c r="C79" s="63" t="s">
        <v>83</v>
      </c>
      <c r="D79" s="72">
        <v>52504069</v>
      </c>
      <c r="E79" s="72">
        <v>51345112</v>
      </c>
      <c r="F79" s="72">
        <v>20820373</v>
      </c>
      <c r="G79" s="72">
        <v>20304316</v>
      </c>
      <c r="H79" s="72">
        <v>3330000</v>
      </c>
      <c r="I79" s="72">
        <v>774195</v>
      </c>
      <c r="J79" s="72"/>
      <c r="K79" s="72"/>
      <c r="L79" s="72"/>
      <c r="M79" s="72"/>
      <c r="N79" s="72">
        <f t="shared" si="16"/>
        <v>76654442</v>
      </c>
      <c r="O79" s="72">
        <f t="shared" si="16"/>
        <v>72423623</v>
      </c>
      <c r="P79" s="73">
        <f t="shared" si="17"/>
        <v>4230819</v>
      </c>
    </row>
    <row r="80" spans="1:16" ht="12.75">
      <c r="A80" s="26"/>
      <c r="B80" s="25">
        <v>423</v>
      </c>
      <c r="C80" s="24" t="s">
        <v>84</v>
      </c>
      <c r="D80" s="72">
        <v>2795000</v>
      </c>
      <c r="E80" s="72">
        <v>1497913</v>
      </c>
      <c r="F80" s="72">
        <v>3981569</v>
      </c>
      <c r="G80" s="72">
        <v>3945896</v>
      </c>
      <c r="H80" s="72">
        <v>7914800</v>
      </c>
      <c r="I80" s="72">
        <v>3939512</v>
      </c>
      <c r="J80" s="72"/>
      <c r="K80" s="72"/>
      <c r="L80" s="72"/>
      <c r="M80" s="72"/>
      <c r="N80" s="72">
        <f t="shared" si="16"/>
        <v>14691369</v>
      </c>
      <c r="O80" s="72">
        <f t="shared" si="16"/>
        <v>9383321</v>
      </c>
      <c r="P80" s="73">
        <f t="shared" si="17"/>
        <v>5308048</v>
      </c>
    </row>
    <row r="81" spans="1:16" ht="12.75">
      <c r="A81" s="26"/>
      <c r="B81" s="25">
        <v>424</v>
      </c>
      <c r="C81" s="63" t="s">
        <v>85</v>
      </c>
      <c r="D81" s="72">
        <v>37035109</v>
      </c>
      <c r="E81" s="72">
        <v>30914326</v>
      </c>
      <c r="F81" s="72">
        <v>2708097</v>
      </c>
      <c r="G81" s="72">
        <v>2706723</v>
      </c>
      <c r="H81" s="72">
        <v>1114200</v>
      </c>
      <c r="I81" s="72">
        <v>154945</v>
      </c>
      <c r="J81" s="72">
        <v>92398</v>
      </c>
      <c r="K81" s="72"/>
      <c r="L81" s="72"/>
      <c r="M81" s="72"/>
      <c r="N81" s="72">
        <f t="shared" si="16"/>
        <v>40949804</v>
      </c>
      <c r="O81" s="72">
        <f t="shared" si="16"/>
        <v>33775994</v>
      </c>
      <c r="P81" s="73">
        <f t="shared" si="17"/>
        <v>7173810</v>
      </c>
    </row>
    <row r="82" spans="1:16" ht="12.75">
      <c r="A82" s="26"/>
      <c r="B82" s="25">
        <v>425</v>
      </c>
      <c r="C82" s="63" t="s">
        <v>86</v>
      </c>
      <c r="D82" s="72">
        <v>38481597</v>
      </c>
      <c r="E82" s="72">
        <v>35303532</v>
      </c>
      <c r="F82" s="72">
        <v>16764023</v>
      </c>
      <c r="G82" s="72">
        <v>16221738</v>
      </c>
      <c r="H82" s="72">
        <v>6621832</v>
      </c>
      <c r="I82" s="72">
        <v>2643941</v>
      </c>
      <c r="J82" s="72">
        <v>1654535</v>
      </c>
      <c r="K82" s="72">
        <v>1450290</v>
      </c>
      <c r="L82" s="72"/>
      <c r="M82" s="72"/>
      <c r="N82" s="72">
        <f t="shared" si="16"/>
        <v>63521987</v>
      </c>
      <c r="O82" s="72">
        <f t="shared" si="16"/>
        <v>55619501</v>
      </c>
      <c r="P82" s="73">
        <f t="shared" si="17"/>
        <v>7902486</v>
      </c>
    </row>
    <row r="83" spans="1:16" ht="12.75">
      <c r="A83" s="26"/>
      <c r="B83" s="25">
        <v>426</v>
      </c>
      <c r="C83" s="63" t="s">
        <v>87</v>
      </c>
      <c r="D83" s="72">
        <v>4600000</v>
      </c>
      <c r="E83" s="72">
        <v>3695426</v>
      </c>
      <c r="F83" s="72">
        <v>811213</v>
      </c>
      <c r="G83" s="72">
        <v>760105</v>
      </c>
      <c r="H83" s="72">
        <v>1338300</v>
      </c>
      <c r="I83" s="72">
        <v>265209</v>
      </c>
      <c r="J83" s="72">
        <v>603000</v>
      </c>
      <c r="K83" s="72">
        <v>324044</v>
      </c>
      <c r="L83" s="72"/>
      <c r="M83" s="72"/>
      <c r="N83" s="72">
        <f t="shared" si="16"/>
        <v>7352513</v>
      </c>
      <c r="O83" s="72">
        <f t="shared" si="16"/>
        <v>5044784</v>
      </c>
      <c r="P83" s="73">
        <f t="shared" si="17"/>
        <v>2307729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35792400</v>
      </c>
      <c r="E89" s="72">
        <f>SUM(E90:E94)</f>
        <v>32471161</v>
      </c>
      <c r="F89" s="72">
        <f aca="true" t="shared" si="21" ref="F89:M89">SUM(F90:F94)</f>
        <v>0</v>
      </c>
      <c r="G89" s="72">
        <f t="shared" si="21"/>
        <v>0</v>
      </c>
      <c r="H89" s="72">
        <f t="shared" si="21"/>
        <v>100000</v>
      </c>
      <c r="I89" s="72">
        <f t="shared" si="21"/>
        <v>8400</v>
      </c>
      <c r="J89" s="72">
        <f t="shared" si="21"/>
        <v>600000</v>
      </c>
      <c r="K89" s="72">
        <f t="shared" si="21"/>
        <v>432520</v>
      </c>
      <c r="L89" s="72">
        <f t="shared" si="21"/>
        <v>0</v>
      </c>
      <c r="M89" s="72">
        <f t="shared" si="21"/>
        <v>0</v>
      </c>
      <c r="N89" s="72">
        <f t="shared" si="16"/>
        <v>36492400</v>
      </c>
      <c r="O89" s="72">
        <f t="shared" si="16"/>
        <v>32912081</v>
      </c>
      <c r="P89" s="73">
        <f t="shared" si="17"/>
        <v>3580319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8460000</v>
      </c>
      <c r="E92" s="72">
        <v>6148000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8460000</v>
      </c>
      <c r="O92" s="72">
        <f t="shared" si="16"/>
        <v>6148000</v>
      </c>
      <c r="P92" s="73">
        <f t="shared" si="17"/>
        <v>2312000</v>
      </c>
    </row>
    <row r="93" spans="1:16" ht="12.75">
      <c r="A93" s="26"/>
      <c r="B93" s="25">
        <v>464</v>
      </c>
      <c r="C93" s="63" t="s">
        <v>97</v>
      </c>
      <c r="D93" s="72">
        <v>27332400</v>
      </c>
      <c r="E93" s="72">
        <v>26323161</v>
      </c>
      <c r="F93" s="72"/>
      <c r="G93" s="72"/>
      <c r="H93" s="72">
        <v>100000</v>
      </c>
      <c r="I93" s="72">
        <v>8400</v>
      </c>
      <c r="J93" s="72">
        <v>600000</v>
      </c>
      <c r="K93" s="72">
        <v>432520</v>
      </c>
      <c r="L93" s="72"/>
      <c r="M93" s="72"/>
      <c r="N93" s="72">
        <f t="shared" si="16"/>
        <v>28032400</v>
      </c>
      <c r="O93" s="72">
        <f t="shared" si="16"/>
        <v>26764081</v>
      </c>
      <c r="P93" s="73">
        <f t="shared" si="17"/>
        <v>1268319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640000</v>
      </c>
      <c r="E95" s="72">
        <f>SUM(E96:E99)</f>
        <v>440000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640000</v>
      </c>
      <c r="O95" s="72">
        <f t="shared" si="16"/>
        <v>440000</v>
      </c>
      <c r="P95" s="73">
        <f t="shared" si="17"/>
        <v>200000</v>
      </c>
    </row>
    <row r="96" spans="1:16" ht="12.75">
      <c r="A96" s="26"/>
      <c r="B96" s="25">
        <v>471</v>
      </c>
      <c r="C96" s="63" t="s">
        <v>100</v>
      </c>
      <c r="D96" s="72">
        <v>640000</v>
      </c>
      <c r="E96" s="72">
        <v>440000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640000</v>
      </c>
      <c r="O96" s="72">
        <f t="shared" si="16"/>
        <v>440000</v>
      </c>
      <c r="P96" s="73">
        <f t="shared" si="17"/>
        <v>200000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5500000</v>
      </c>
      <c r="E100" s="72">
        <f>SUM(E101:E103)</f>
        <v>5198360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5500000</v>
      </c>
      <c r="O100" s="72">
        <f t="shared" si="16"/>
        <v>5198360</v>
      </c>
      <c r="P100" s="73">
        <f t="shared" si="17"/>
        <v>301640</v>
      </c>
    </row>
    <row r="101" spans="1:16" ht="12.75">
      <c r="A101" s="26"/>
      <c r="B101" s="25">
        <v>491</v>
      </c>
      <c r="C101" s="63" t="s">
        <v>105</v>
      </c>
      <c r="D101" s="72">
        <v>5200000</v>
      </c>
      <c r="E101" s="72">
        <v>5198360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5200000</v>
      </c>
      <c r="O101" s="72">
        <f t="shared" si="16"/>
        <v>5198360</v>
      </c>
      <c r="P101" s="73">
        <f t="shared" si="17"/>
        <v>1640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133689210</v>
      </c>
      <c r="E105" s="72">
        <f>SUM(E106:E115)</f>
        <v>85515546</v>
      </c>
      <c r="F105" s="72">
        <f aca="true" t="shared" si="24" ref="F105:M105">SUM(F106:F115)</f>
        <v>336955</v>
      </c>
      <c r="G105" s="72">
        <f t="shared" si="24"/>
        <v>323900</v>
      </c>
      <c r="H105" s="72">
        <f t="shared" si="24"/>
        <v>735000</v>
      </c>
      <c r="I105" s="72">
        <f t="shared" si="24"/>
        <v>115651</v>
      </c>
      <c r="J105" s="72">
        <f t="shared" si="24"/>
        <v>53738000</v>
      </c>
      <c r="K105" s="72">
        <f t="shared" si="24"/>
        <v>6481757</v>
      </c>
      <c r="L105" s="72">
        <f t="shared" si="24"/>
        <v>0</v>
      </c>
      <c r="M105" s="72">
        <f t="shared" si="24"/>
        <v>0</v>
      </c>
      <c r="N105" s="72">
        <f t="shared" si="16"/>
        <v>188499165</v>
      </c>
      <c r="O105" s="72">
        <f t="shared" si="16"/>
        <v>92436854</v>
      </c>
      <c r="P105" s="73">
        <f t="shared" si="17"/>
        <v>96062311</v>
      </c>
    </row>
    <row r="106" spans="1:16" ht="12.75">
      <c r="A106" s="26"/>
      <c r="B106" s="25">
        <v>480</v>
      </c>
      <c r="C106" s="63" t="s">
        <v>109</v>
      </c>
      <c r="D106" s="72">
        <v>1720000</v>
      </c>
      <c r="E106" s="72">
        <v>421667</v>
      </c>
      <c r="F106" s="72">
        <v>56955</v>
      </c>
      <c r="G106" s="72">
        <v>56955</v>
      </c>
      <c r="H106" s="72">
        <v>685000</v>
      </c>
      <c r="I106" s="72">
        <v>115651</v>
      </c>
      <c r="J106" s="72">
        <v>1138000</v>
      </c>
      <c r="K106" s="72">
        <v>320290</v>
      </c>
      <c r="L106" s="72"/>
      <c r="M106" s="72"/>
      <c r="N106" s="72">
        <f t="shared" si="16"/>
        <v>3599955</v>
      </c>
      <c r="O106" s="72">
        <f t="shared" si="16"/>
        <v>914563</v>
      </c>
      <c r="P106" s="73">
        <f t="shared" si="17"/>
        <v>2685392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127449210</v>
      </c>
      <c r="E108" s="72">
        <v>81492595</v>
      </c>
      <c r="F108" s="72"/>
      <c r="G108" s="72"/>
      <c r="H108" s="72"/>
      <c r="I108" s="72"/>
      <c r="J108" s="72">
        <v>52600000</v>
      </c>
      <c r="K108" s="72">
        <v>6161467</v>
      </c>
      <c r="L108" s="72"/>
      <c r="M108" s="72"/>
      <c r="N108" s="72">
        <f t="shared" si="16"/>
        <v>180049210</v>
      </c>
      <c r="O108" s="72">
        <f t="shared" si="16"/>
        <v>87654062</v>
      </c>
      <c r="P108" s="73">
        <f t="shared" si="17"/>
        <v>92395148</v>
      </c>
    </row>
    <row r="109" spans="1:16" ht="12.75">
      <c r="A109" s="26"/>
      <c r="B109" s="25">
        <v>483</v>
      </c>
      <c r="C109" s="63" t="s">
        <v>112</v>
      </c>
      <c r="D109" s="72">
        <v>160000</v>
      </c>
      <c r="E109" s="72"/>
      <c r="F109" s="72">
        <v>280000</v>
      </c>
      <c r="G109" s="72">
        <v>266945</v>
      </c>
      <c r="H109" s="72">
        <v>50000</v>
      </c>
      <c r="I109" s="72"/>
      <c r="J109" s="72"/>
      <c r="K109" s="72"/>
      <c r="L109" s="72"/>
      <c r="M109" s="72"/>
      <c r="N109" s="72">
        <f t="shared" si="16"/>
        <v>490000</v>
      </c>
      <c r="O109" s="72">
        <f t="shared" si="16"/>
        <v>266945</v>
      </c>
      <c r="P109" s="73">
        <f t="shared" si="17"/>
        <v>223055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2300000</v>
      </c>
      <c r="E111" s="72">
        <v>1543344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2300000</v>
      </c>
      <c r="O111" s="72">
        <f t="shared" si="16"/>
        <v>1543344</v>
      </c>
      <c r="P111" s="73">
        <f t="shared" si="17"/>
        <v>756656</v>
      </c>
    </row>
    <row r="112" spans="1:16" ht="12.75">
      <c r="A112" s="28"/>
      <c r="B112" s="25">
        <v>486</v>
      </c>
      <c r="C112" s="63" t="s">
        <v>115</v>
      </c>
      <c r="D112" s="72">
        <v>2060000</v>
      </c>
      <c r="E112" s="72">
        <v>2057940</v>
      </c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2060000</v>
      </c>
      <c r="O112" s="72">
        <f t="shared" si="16"/>
        <v>2057940</v>
      </c>
      <c r="P112" s="73">
        <f t="shared" si="17"/>
        <v>2060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9" t="s">
        <v>119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</row>
    <row r="118" spans="1:16" ht="15" customHeight="1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1:16" ht="58.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1:16" ht="27.7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1:16" ht="25.5" customHeight="1">
      <c r="A121" s="17"/>
      <c r="B121" s="17"/>
      <c r="C121" s="67" t="s">
        <v>123</v>
      </c>
      <c r="D121" s="86"/>
      <c r="E121" s="86"/>
      <c r="F121" s="9"/>
      <c r="G121" s="9"/>
      <c r="H121" s="9"/>
      <c r="I121" s="9"/>
      <c r="J121" s="9"/>
      <c r="K121" s="9"/>
      <c r="L121" s="9"/>
      <c r="M121" s="9"/>
      <c r="N121" s="96" t="s">
        <v>125</v>
      </c>
      <c r="O121" s="96"/>
      <c r="P121" s="96"/>
    </row>
    <row r="122" spans="1:16" ht="27" customHeight="1">
      <c r="A122" s="17"/>
      <c r="B122" s="17"/>
      <c r="C122" s="67" t="s">
        <v>124</v>
      </c>
      <c r="D122" s="86"/>
      <c r="E122" s="86"/>
      <c r="F122" s="9"/>
      <c r="G122" s="9"/>
      <c r="H122" s="9"/>
      <c r="K122" s="9"/>
      <c r="L122" s="9"/>
      <c r="M122" s="9"/>
      <c r="N122" s="97" t="s">
        <v>15</v>
      </c>
      <c r="O122" s="97"/>
      <c r="P122" s="97"/>
    </row>
    <row r="123" spans="1:14" ht="24.75" customHeight="1">
      <c r="A123" s="93"/>
      <c r="B123" s="93"/>
      <c r="C123" s="93"/>
      <c r="D123" s="86"/>
      <c r="E123" s="86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2020-01-17T10:47:00Z</cp:lastPrinted>
  <dcterms:created xsi:type="dcterms:W3CDTF">2010-06-28T08:20:16Z</dcterms:created>
  <dcterms:modified xsi:type="dcterms:W3CDTF">2020-01-21T10:30:45Z</dcterms:modified>
  <cp:category/>
  <cp:version/>
  <cp:contentType/>
  <cp:contentStatus/>
</cp:coreProperties>
</file>