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<sst xmlns="http://schemas.openxmlformats.org/spreadsheetml/2006/main" count="172" uniqueCount="141">
  <si>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</si>
  <si>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</si>
  <si>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</si>
  <si>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</si>
  <si>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</si>
  <si>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</si>
  <si>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</si>
  <si>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</si>
  <si>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</si>
  <si>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</si>
  <si>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</si>
  <si>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</si>
  <si>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</si>
  <si>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</si>
  <si>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</si>
  <si>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</si>
  <si>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</si>
  <si>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</si>
  <si>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</si>
  <si>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</si>
  <si>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</si>
  <si>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</si>
  <si>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</si>
  <si>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</si>
  <si>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</si>
  <si>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</si>
  <si>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</si>
  <si>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</si>
  <si>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</si>
  <si>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</si>
  <si>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</si>
  <si>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</si>
  <si>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</si>
  <si>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</si>
  <si>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</si>
  <si>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</si>
  <si>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</si>
  <si>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</si>
  <si>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</si>
  <si>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</si>
  <si>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</si>
  <si>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</si>
  <si>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</si>
  <si>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</si>
  <si>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</si>
  <si>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</si>
  <si>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</si>
  <si>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</si>
  <si>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</si>
  <si>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</si>
  <si>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</si>
  <si>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</si>
  <si>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</si>
  <si>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</si>
  <si>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</si>
  <si>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</si>
  <si>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</si>
  <si>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</si>
  <si>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</si>
  <si>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</si>
  <si>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</si>
  <si>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</si>
  <si>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</si>
  <si>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</si>
  <si>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</si>
  <si>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</si>
  <si>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</si>
  <si>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</si>
  <si>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</si>
  <si>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</si>
  <si>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</si>
  <si>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</si>
  <si>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</si>
  <si>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</si>
  <si>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</si>
  <si>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</si>
  <si>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</si>
  <si>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</si>
  <si>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</si>
  <si>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</si>
  <si>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</si>
  <si>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</si>
  <si>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</si>
  <si>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</si>
  <si>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</si>
  <si>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</si>
  <si>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</si>
  <si>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</si>
  <si>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</si>
  <si>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</si>
  <si>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</si>
  <si>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</si>
  <si>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</si>
  <si>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</si>
  <si>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</si>
  <si>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</si>
  <si>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</si>
  <si>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</si>
  <si>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</si>
  <si>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</si>
  <si>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</si>
  <si>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</si>
  <si>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</si>
  <si>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</si>
  <si>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</si>
  <si>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</si>
  <si>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</si>
  <si>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</si>
  <si>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</si>
  <si>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</si>
  <si>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</si>
  <si>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</si>
  <si>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</si>
  <si>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</si>
  <si>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</si>
  <si>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</si>
  <si>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</si>
  <si>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</si>
  <si>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</si>
  <si>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</si>
  <si>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</si>
  <si>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</si>
  <si>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</si>
  <si>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</si>
  <si>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</si>
  <si>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</si>
  <si>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2017</t>
    </r>
  </si>
  <si>
    <r>
      <t xml:space="preserve"> </t>
    </r>
    <r>
      <rPr>
        <sz val="8"/>
        <color indexed="8"/>
        <rFont val="Times New Roman"/>
        <family val="1"/>
      </rPr>
      <t>Dotacione të destinuara për vitin 2017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</si>
  <si>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2017</t>
    </r>
  </si>
  <si>
    <t>Donacione për vitin 2017</t>
  </si>
  <si>
    <r>
      <t xml:space="preserve"> </t>
    </r>
    <r>
      <rPr>
        <sz val="8"/>
        <color indexed="8"/>
        <rFont val="Times New Roman"/>
        <family val="1"/>
      </rPr>
      <t>Kredi për vitin 2017</t>
    </r>
  </si>
  <si>
    <t>Gjithsej për vitin 2017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</si>
  <si>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2017</t>
    </r>
  </si>
  <si>
    <t>Donacione tjera rrjedhse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</si>
  <si>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dt.01.01.2017, deri 31.12.2017.</t>
    </r>
  </si>
  <si>
    <t xml:space="preserve"> Raporti periodik : prej 01.01.2017 deri 31.12.2017</t>
  </si>
  <si>
    <r>
      <t xml:space="preserve"> </t>
    </r>
    <r>
      <rPr>
        <b/>
        <sz val="12"/>
        <rFont val="Times New Roman"/>
        <family val="1"/>
      </rPr>
      <t>Dita e parashtrimit të raportit:31.01.2018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</si>
  <si>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04</t>
    </r>
  </si>
  <si>
    <r>
      <t xml:space="preserve"> </t>
    </r>
    <r>
      <rPr>
        <sz val="8"/>
        <color indexed="8"/>
        <rFont val="Times New Roman"/>
        <family val="1"/>
      </rPr>
      <t>Realizim për katërmujorin 04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</si>
  <si>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04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</si>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</sst>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A61" sqref="A61:P63"/>
    </sheetView>
  </sheetViews>
  <sheetFormatPr defaultColWidth="9.25390625" defaultRowHeight="12.75"/>
  <cols>
    <col min="1" max="1" width="6.625" style="1" customWidth="1"/>
    <col min="2" max="2" width="6.125" style="1" customWidth="1"/>
    <col min="3" max="3" width="54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4" t="s">
        <v>24</v>
      </c>
      <c r="B1" s="95"/>
      <c r="C1" s="95"/>
    </row>
    <row r="2" spans="1:16" ht="18.75">
      <c r="A2" s="98" t="s">
        <v>134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9" t="s">
        <v>137</v>
      </c>
      <c r="D10" s="88" t="s">
        <v>126</v>
      </c>
      <c r="E10" s="88"/>
      <c r="F10" s="88" t="s">
        <v>127</v>
      </c>
      <c r="G10" s="88"/>
      <c r="H10" s="88" t="s">
        <v>128</v>
      </c>
      <c r="I10" s="88"/>
      <c r="J10" s="87" t="s">
        <v>129</v>
      </c>
      <c r="K10" s="88"/>
      <c r="L10" s="88" t="s">
        <v>130</v>
      </c>
      <c r="M10" s="88"/>
      <c r="N10" s="87" t="s">
        <v>131</v>
      </c>
      <c r="O10" s="88"/>
      <c r="P10" s="88"/>
    </row>
    <row r="11" spans="1:16" ht="33" customHeight="1">
      <c r="A11" s="4"/>
      <c r="B11" s="3"/>
      <c r="C11" s="89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78">
        <f>D20+D28+D34+D39</f>
        <v>300704528</v>
      </c>
      <c r="E13" s="78">
        <f>E20+E28+E34+E39</f>
        <v>209729487</v>
      </c>
      <c r="F13" s="78">
        <f aca="true" t="shared" si="0" ref="F13:P13">F20+F28+F34+F39</f>
        <v>375347130</v>
      </c>
      <c r="G13" s="78">
        <f t="shared" si="0"/>
        <v>367949311</v>
      </c>
      <c r="H13" s="78">
        <f t="shared" si="0"/>
        <v>19743800</v>
      </c>
      <c r="I13" s="78">
        <f t="shared" si="0"/>
        <v>7269363</v>
      </c>
      <c r="J13" s="78">
        <f t="shared" si="0"/>
        <v>23270358</v>
      </c>
      <c r="K13" s="78">
        <f t="shared" si="0"/>
        <v>1179188</v>
      </c>
      <c r="L13" s="78">
        <f t="shared" si="0"/>
        <v>0</v>
      </c>
      <c r="M13" s="78">
        <f t="shared" si="0"/>
        <v>0</v>
      </c>
      <c r="N13" s="68">
        <f t="shared" si="0"/>
        <v>719065816</v>
      </c>
      <c r="O13" s="68">
        <f t="shared" si="0"/>
        <v>586127349</v>
      </c>
      <c r="P13" s="68">
        <f t="shared" si="0"/>
        <v>132938467</v>
      </c>
    </row>
    <row r="14" spans="1:16" ht="12.75">
      <c r="A14" s="4"/>
      <c r="B14" s="3"/>
      <c r="C14" s="60" t="s">
        <v>30</v>
      </c>
      <c r="D14" s="78">
        <f>D67+D72+D77+D85+D89+D95+D100</f>
        <v>207387299</v>
      </c>
      <c r="E14" s="78">
        <f>E67+E72+E77+E85+E89+E95+E100</f>
        <v>161659764</v>
      </c>
      <c r="F14" s="78">
        <f aca="true" t="shared" si="1" ref="F14:P14">F67+F72+F77+F85+F89+F95+F100</f>
        <v>375347130</v>
      </c>
      <c r="G14" s="78">
        <f t="shared" si="1"/>
        <v>366167201</v>
      </c>
      <c r="H14" s="78">
        <f t="shared" si="1"/>
        <v>19063800</v>
      </c>
      <c r="I14" s="78">
        <f t="shared" si="1"/>
        <v>5711543</v>
      </c>
      <c r="J14" s="78">
        <f t="shared" si="1"/>
        <v>2570358</v>
      </c>
      <c r="K14" s="78">
        <f t="shared" si="1"/>
        <v>1179188</v>
      </c>
      <c r="L14" s="78">
        <f t="shared" si="1"/>
        <v>0</v>
      </c>
      <c r="M14" s="78">
        <f t="shared" si="1"/>
        <v>0</v>
      </c>
      <c r="N14" s="68">
        <f t="shared" si="1"/>
        <v>604368587</v>
      </c>
      <c r="O14" s="68">
        <f t="shared" si="1"/>
        <v>534717696</v>
      </c>
      <c r="P14" s="68">
        <f t="shared" si="1"/>
        <v>69650891</v>
      </c>
    </row>
    <row r="15" spans="1:16" ht="12.75">
      <c r="A15" s="4"/>
      <c r="B15" s="3"/>
      <c r="C15" s="1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9"/>
      <c r="O15" s="75"/>
      <c r="P15" s="75"/>
    </row>
    <row r="16" spans="1:16" ht="12.75">
      <c r="A16" s="4"/>
      <c r="B16" s="3"/>
      <c r="C16" s="61" t="s">
        <v>31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68"/>
      <c r="O16" s="76"/>
      <c r="P16" s="76"/>
    </row>
    <row r="17" spans="1:16" ht="12.75">
      <c r="A17" s="4"/>
      <c r="B17" s="3"/>
      <c r="C17" s="60" t="s">
        <v>32</v>
      </c>
      <c r="D17" s="78">
        <f>D52+D57</f>
        <v>34342771</v>
      </c>
      <c r="E17" s="78">
        <f>E52+E57</f>
        <v>13957137</v>
      </c>
      <c r="F17" s="78">
        <f aca="true" t="shared" si="2" ref="F17:P17">F52+F57</f>
        <v>0</v>
      </c>
      <c r="G17" s="78">
        <f t="shared" si="2"/>
        <v>0</v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  <c r="N17" s="68">
        <f t="shared" si="2"/>
        <v>34342771</v>
      </c>
      <c r="O17" s="68">
        <f t="shared" si="2"/>
        <v>13957137</v>
      </c>
      <c r="P17" s="68">
        <f t="shared" si="2"/>
        <v>20385634</v>
      </c>
    </row>
    <row r="18" spans="1:16" ht="12.75">
      <c r="A18" s="4"/>
      <c r="B18" s="3"/>
      <c r="C18" s="60" t="s">
        <v>33</v>
      </c>
      <c r="D18" s="78">
        <f>D105</f>
        <v>127660000</v>
      </c>
      <c r="E18" s="78">
        <f>E105</f>
        <v>61331894</v>
      </c>
      <c r="F18" s="78">
        <f aca="true" t="shared" si="3" ref="F18:P18">F105</f>
        <v>0</v>
      </c>
      <c r="G18" s="78">
        <f t="shared" si="3"/>
        <v>0</v>
      </c>
      <c r="H18" s="78">
        <f t="shared" si="3"/>
        <v>680000</v>
      </c>
      <c r="I18" s="78">
        <f t="shared" si="3"/>
        <v>86070</v>
      </c>
      <c r="J18" s="78">
        <f t="shared" si="3"/>
        <v>20700000</v>
      </c>
      <c r="K18" s="78">
        <f t="shared" si="3"/>
        <v>0</v>
      </c>
      <c r="L18" s="78">
        <f t="shared" si="3"/>
        <v>0</v>
      </c>
      <c r="M18" s="78">
        <f t="shared" si="3"/>
        <v>0</v>
      </c>
      <c r="N18" s="68">
        <f t="shared" si="3"/>
        <v>149040000</v>
      </c>
      <c r="O18" s="68">
        <f t="shared" si="3"/>
        <v>61417964</v>
      </c>
      <c r="P18" s="68">
        <f t="shared" si="3"/>
        <v>87622036</v>
      </c>
    </row>
    <row r="19" spans="1:16" ht="12.75">
      <c r="A19" s="4"/>
      <c r="B19" s="3"/>
      <c r="C19" s="5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164395300</v>
      </c>
      <c r="E20" s="72">
        <f>SUM(E21:E27)</f>
        <v>120491839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164395300</v>
      </c>
      <c r="O20" s="72">
        <f>E20+G20+I20+K20+M20</f>
        <v>120491839</v>
      </c>
      <c r="P20" s="73">
        <f>N20-O20</f>
        <v>43903461</v>
      </c>
    </row>
    <row r="21" spans="1:16" ht="12.75">
      <c r="A21" s="35"/>
      <c r="B21" s="36" t="s">
        <v>1</v>
      </c>
      <c r="C21" s="63" t="s">
        <v>35</v>
      </c>
      <c r="D21" s="72">
        <v>7050300</v>
      </c>
      <c r="E21" s="72">
        <v>5234320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7050300</v>
      </c>
      <c r="O21" s="72">
        <f>E21+G21+I21+K21+M21</f>
        <v>5234320</v>
      </c>
      <c r="P21" s="73">
        <f>N21-O21</f>
        <v>1815980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47050000</v>
      </c>
      <c r="E23" s="72">
        <v>37257064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47050000</v>
      </c>
      <c r="O23" s="72">
        <f t="shared" si="5"/>
        <v>37257064</v>
      </c>
      <c r="P23" s="73">
        <f t="shared" si="6"/>
        <v>9792936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110180000</v>
      </c>
      <c r="E26" s="72">
        <v>77993245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110180000</v>
      </c>
      <c r="O26" s="72">
        <f t="shared" si="5"/>
        <v>77993245</v>
      </c>
      <c r="P26" s="73">
        <f t="shared" si="6"/>
        <v>32186755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7210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7210</v>
      </c>
      <c r="P27" s="73">
        <f t="shared" si="6"/>
        <v>107790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6965000</v>
      </c>
      <c r="E28" s="72">
        <f>SUM(E29:E33)</f>
        <v>3647030</v>
      </c>
      <c r="F28" s="72">
        <f aca="true" t="shared" si="7" ref="F28:M28">SUM(F29:F33)</f>
        <v>0</v>
      </c>
      <c r="G28" s="72">
        <f t="shared" si="7"/>
        <v>0</v>
      </c>
      <c r="H28" s="72">
        <f t="shared" si="7"/>
        <v>19743800</v>
      </c>
      <c r="I28" s="72">
        <f t="shared" si="7"/>
        <v>7269363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26708800</v>
      </c>
      <c r="O28" s="72">
        <f t="shared" si="5"/>
        <v>10916393</v>
      </c>
      <c r="P28" s="73">
        <f t="shared" si="6"/>
        <v>15792407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2522</v>
      </c>
      <c r="J29" s="72"/>
      <c r="K29" s="72"/>
      <c r="L29" s="72"/>
      <c r="M29" s="72"/>
      <c r="N29" s="72">
        <f t="shared" si="5"/>
        <v>0</v>
      </c>
      <c r="O29" s="72">
        <f t="shared" si="5"/>
        <v>2522</v>
      </c>
      <c r="P29" s="73">
        <f t="shared" si="6"/>
        <v>-2522</v>
      </c>
    </row>
    <row r="30" spans="1:16" ht="12.75">
      <c r="A30" s="35"/>
      <c r="B30" s="36" t="s">
        <v>9</v>
      </c>
      <c r="C30" s="34" t="s">
        <v>42</v>
      </c>
      <c r="D30" s="72">
        <v>3000000</v>
      </c>
      <c r="E30" s="72">
        <v>1286208</v>
      </c>
      <c r="F30" s="72"/>
      <c r="G30" s="72"/>
      <c r="H30" s="72"/>
      <c r="I30" s="72">
        <v>1144</v>
      </c>
      <c r="J30" s="72"/>
      <c r="K30" s="72"/>
      <c r="L30" s="72"/>
      <c r="M30" s="72"/>
      <c r="N30" s="72">
        <f t="shared" si="5"/>
        <v>3000000</v>
      </c>
      <c r="O30" s="72">
        <f t="shared" si="5"/>
        <v>1287352</v>
      </c>
      <c r="P30" s="73">
        <f t="shared" si="6"/>
        <v>1712648</v>
      </c>
    </row>
    <row r="31" spans="1:16" ht="12.75">
      <c r="A31" s="35"/>
      <c r="B31" s="36" t="s">
        <v>10</v>
      </c>
      <c r="C31" s="34" t="s">
        <v>70</v>
      </c>
      <c r="D31" s="72">
        <v>250000</v>
      </c>
      <c r="E31" s="72">
        <v>144978</v>
      </c>
      <c r="F31" s="72"/>
      <c r="G31" s="72"/>
      <c r="H31" s="72">
        <v>19743800</v>
      </c>
      <c r="I31" s="72">
        <v>7265697</v>
      </c>
      <c r="J31" s="72"/>
      <c r="K31" s="72"/>
      <c r="L31" s="72"/>
      <c r="M31" s="72"/>
      <c r="N31" s="72">
        <f t="shared" si="5"/>
        <v>19993800</v>
      </c>
      <c r="O31" s="72">
        <f t="shared" si="5"/>
        <v>7410675</v>
      </c>
      <c r="P31" s="73">
        <f t="shared" si="6"/>
        <v>12583125</v>
      </c>
    </row>
    <row r="32" spans="1:16" ht="12.75">
      <c r="A32" s="35"/>
      <c r="B32" s="36" t="s">
        <v>11</v>
      </c>
      <c r="C32" s="63" t="s">
        <v>43</v>
      </c>
      <c r="D32" s="72">
        <v>15000</v>
      </c>
      <c r="E32" s="72"/>
      <c r="F32" s="72"/>
      <c r="G32" s="72"/>
      <c r="H32" s="72"/>
      <c r="I32" s="72"/>
      <c r="J32" s="72"/>
      <c r="K32" s="72"/>
      <c r="L32" s="72"/>
      <c r="M32" s="72"/>
      <c r="N32" s="72">
        <f t="shared" si="5"/>
        <v>15000</v>
      </c>
      <c r="O32" s="72">
        <f t="shared" si="5"/>
        <v>0</v>
      </c>
      <c r="P32" s="73">
        <f t="shared" si="6"/>
        <v>15000</v>
      </c>
    </row>
    <row r="33" spans="1:16" ht="12.75">
      <c r="A33" s="35"/>
      <c r="B33" s="36" t="s">
        <v>12</v>
      </c>
      <c r="C33" s="63" t="s">
        <v>44</v>
      </c>
      <c r="D33" s="72">
        <v>3700000</v>
      </c>
      <c r="E33" s="72">
        <v>2215844</v>
      </c>
      <c r="F33" s="72"/>
      <c r="G33" s="72"/>
      <c r="H33" s="72"/>
      <c r="I33" s="72"/>
      <c r="J33" s="72"/>
      <c r="K33" s="72"/>
      <c r="L33" s="72"/>
      <c r="M33" s="72"/>
      <c r="N33" s="72">
        <f t="shared" si="5"/>
        <v>3700000</v>
      </c>
      <c r="O33" s="72">
        <f t="shared" si="5"/>
        <v>2215844</v>
      </c>
      <c r="P33" s="73">
        <f t="shared" si="6"/>
        <v>1484156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129344228</v>
      </c>
      <c r="E34" s="72">
        <f>SUM(E35:E37)</f>
        <v>85590618</v>
      </c>
      <c r="F34" s="72">
        <f aca="true" t="shared" si="8" ref="F34:M34">SUM(F35:F37)</f>
        <v>375347130</v>
      </c>
      <c r="G34" s="72">
        <f t="shared" si="8"/>
        <v>367949311</v>
      </c>
      <c r="H34" s="72">
        <f t="shared" si="8"/>
        <v>0</v>
      </c>
      <c r="I34" s="72">
        <f t="shared" si="8"/>
        <v>0</v>
      </c>
      <c r="J34" s="72">
        <f t="shared" si="8"/>
        <v>23270358</v>
      </c>
      <c r="K34" s="72">
        <f>K35+K36+K37+K38</f>
        <v>1179188</v>
      </c>
      <c r="L34" s="72">
        <f t="shared" si="8"/>
        <v>0</v>
      </c>
      <c r="M34" s="72">
        <f t="shared" si="8"/>
        <v>0</v>
      </c>
      <c r="N34" s="72">
        <f t="shared" si="5"/>
        <v>527961716</v>
      </c>
      <c r="O34" s="72">
        <f t="shared" si="5"/>
        <v>454719117</v>
      </c>
      <c r="P34" s="73">
        <f t="shared" si="6"/>
        <v>73242599</v>
      </c>
    </row>
    <row r="35" spans="1:16" ht="12.75">
      <c r="A35" s="35"/>
      <c r="B35" s="36" t="s">
        <v>13</v>
      </c>
      <c r="C35" s="34" t="s">
        <v>46</v>
      </c>
      <c r="D35" s="72">
        <v>129344228</v>
      </c>
      <c r="E35" s="72">
        <v>85590618</v>
      </c>
      <c r="F35" s="72">
        <v>375347130</v>
      </c>
      <c r="G35" s="72">
        <v>367949311</v>
      </c>
      <c r="H35" s="72"/>
      <c r="I35" s="72"/>
      <c r="J35" s="72"/>
      <c r="K35" s="72">
        <v>870602</v>
      </c>
      <c r="L35" s="72"/>
      <c r="M35" s="72"/>
      <c r="N35" s="72">
        <f t="shared" si="5"/>
        <v>504691358</v>
      </c>
      <c r="O35" s="72">
        <f t="shared" si="5"/>
        <v>454410531</v>
      </c>
      <c r="P35" s="73">
        <f t="shared" si="6"/>
        <v>50280827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7270358</v>
      </c>
      <c r="K36" s="72">
        <v>216188</v>
      </c>
      <c r="L36" s="72"/>
      <c r="M36" s="72"/>
      <c r="N36" s="72">
        <f t="shared" si="5"/>
        <v>7270358</v>
      </c>
      <c r="O36" s="72">
        <f t="shared" si="5"/>
        <v>216188</v>
      </c>
      <c r="P36" s="73">
        <f t="shared" si="6"/>
        <v>7054170</v>
      </c>
    </row>
    <row r="37" spans="1:16" ht="12.75">
      <c r="A37" s="37"/>
      <c r="B37" s="36">
        <v>743</v>
      </c>
      <c r="C37" s="63" t="s">
        <v>48</v>
      </c>
      <c r="D37" s="72"/>
      <c r="E37" s="72"/>
      <c r="F37" s="72"/>
      <c r="G37" s="72"/>
      <c r="H37" s="72"/>
      <c r="I37" s="72"/>
      <c r="J37" s="72">
        <v>16000000</v>
      </c>
      <c r="K37" s="72"/>
      <c r="L37" s="72"/>
      <c r="M37" s="72"/>
      <c r="N37" s="72">
        <f t="shared" si="5"/>
        <v>16000000</v>
      </c>
      <c r="O37" s="72">
        <f t="shared" si="5"/>
        <v>0</v>
      </c>
      <c r="P37" s="73">
        <f t="shared" si="6"/>
        <v>16000000</v>
      </c>
    </row>
    <row r="38" spans="1:16" ht="12.75">
      <c r="A38" s="35"/>
      <c r="B38" s="39">
        <v>744</v>
      </c>
      <c r="C38" s="63" t="s">
        <v>133</v>
      </c>
      <c r="D38" s="72"/>
      <c r="E38" s="72"/>
      <c r="F38" s="72"/>
      <c r="G38" s="72"/>
      <c r="H38" s="72"/>
      <c r="I38" s="72"/>
      <c r="J38" s="72"/>
      <c r="K38" s="72">
        <v>92398</v>
      </c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81">
        <f>SUM(D40:D42)</f>
        <v>0</v>
      </c>
      <c r="E39" s="81">
        <f>SUM(E40:E42)</f>
        <v>0</v>
      </c>
      <c r="F39" s="81">
        <f aca="true" t="shared" si="9" ref="F39:M39">SUM(F40:F42)</f>
        <v>0</v>
      </c>
      <c r="G39" s="81">
        <f t="shared" si="9"/>
        <v>0</v>
      </c>
      <c r="H39" s="81">
        <f t="shared" si="9"/>
        <v>0</v>
      </c>
      <c r="I39" s="81">
        <f t="shared" si="9"/>
        <v>0</v>
      </c>
      <c r="J39" s="81">
        <f t="shared" si="9"/>
        <v>0</v>
      </c>
      <c r="K39" s="81">
        <f t="shared" si="9"/>
        <v>0</v>
      </c>
      <c r="L39" s="81">
        <f t="shared" si="9"/>
        <v>0</v>
      </c>
      <c r="M39" s="81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81">
        <f>SUM(D44:D46)</f>
        <v>0</v>
      </c>
      <c r="E43" s="81">
        <f>SUM(E44:E46)</f>
        <v>0</v>
      </c>
      <c r="F43" s="81">
        <f aca="true" t="shared" si="10" ref="F43:M43">SUM(F44:F46)</f>
        <v>0</v>
      </c>
      <c r="G43" s="81">
        <f t="shared" si="10"/>
        <v>0</v>
      </c>
      <c r="H43" s="81">
        <f t="shared" si="10"/>
        <v>0</v>
      </c>
      <c r="I43" s="81">
        <f t="shared" si="10"/>
        <v>0</v>
      </c>
      <c r="J43" s="81">
        <f t="shared" si="10"/>
        <v>0</v>
      </c>
      <c r="K43" s="81">
        <f t="shared" si="10"/>
        <v>0</v>
      </c>
      <c r="L43" s="81">
        <f t="shared" si="10"/>
        <v>0</v>
      </c>
      <c r="M43" s="81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81">
        <f>SUM(D48:D49)</f>
        <v>0</v>
      </c>
      <c r="E47" s="81">
        <f>SUM(E48:E49)</f>
        <v>0</v>
      </c>
      <c r="F47" s="81">
        <f aca="true" t="shared" si="11" ref="F47:M47">SUM(F48:F49)</f>
        <v>0</v>
      </c>
      <c r="G47" s="81">
        <f t="shared" si="11"/>
        <v>0</v>
      </c>
      <c r="H47" s="81">
        <f t="shared" si="11"/>
        <v>0</v>
      </c>
      <c r="I47" s="81">
        <f t="shared" si="11"/>
        <v>0</v>
      </c>
      <c r="J47" s="81">
        <f t="shared" si="11"/>
        <v>0</v>
      </c>
      <c r="K47" s="81">
        <f t="shared" si="11"/>
        <v>0</v>
      </c>
      <c r="L47" s="81">
        <f t="shared" si="11"/>
        <v>0</v>
      </c>
      <c r="M47" s="81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81">
        <f>SUM(D50)</f>
        <v>0</v>
      </c>
      <c r="E49" s="81">
        <f>SUM(E50)</f>
        <v>0</v>
      </c>
      <c r="F49" s="81">
        <f aca="true" t="shared" si="12" ref="F49:M49">SUM(F50)</f>
        <v>0</v>
      </c>
      <c r="G49" s="81">
        <f t="shared" si="12"/>
        <v>0</v>
      </c>
      <c r="H49" s="81">
        <f t="shared" si="12"/>
        <v>0</v>
      </c>
      <c r="I49" s="81">
        <f t="shared" si="12"/>
        <v>0</v>
      </c>
      <c r="J49" s="81">
        <f t="shared" si="12"/>
        <v>0</v>
      </c>
      <c r="K49" s="81">
        <f t="shared" si="12"/>
        <v>0</v>
      </c>
      <c r="L49" s="81">
        <f t="shared" si="12"/>
        <v>0</v>
      </c>
      <c r="M49" s="81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34342771</v>
      </c>
      <c r="E52" s="72">
        <f>SUM(E53:E56)</f>
        <v>13957137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34342771</v>
      </c>
      <c r="O52" s="72">
        <f t="shared" si="5"/>
        <v>13957137</v>
      </c>
      <c r="P52" s="73">
        <f t="shared" si="6"/>
        <v>20385634</v>
      </c>
    </row>
    <row r="53" spans="1:16" ht="12.75">
      <c r="A53" s="35"/>
      <c r="B53" s="36">
        <v>731</v>
      </c>
      <c r="C53" s="63" t="s">
        <v>61</v>
      </c>
      <c r="D53" s="72"/>
      <c r="E53" s="72">
        <v>2000</v>
      </c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2000</v>
      </c>
      <c r="P53" s="73">
        <f t="shared" si="6"/>
        <v>-2000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34342771</v>
      </c>
      <c r="E55" s="72">
        <v>13955137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34342771</v>
      </c>
      <c r="O55" s="72">
        <f t="shared" si="5"/>
        <v>13955137</v>
      </c>
      <c r="P55" s="73">
        <f t="shared" si="6"/>
        <v>20387634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7" t="s">
        <v>67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6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ht="16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ht="76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9" t="s">
        <v>139</v>
      </c>
      <c r="D65" s="88" t="s">
        <v>126</v>
      </c>
      <c r="E65" s="88"/>
      <c r="F65" s="88" t="s">
        <v>127</v>
      </c>
      <c r="G65" s="88"/>
      <c r="H65" s="88" t="s">
        <v>128</v>
      </c>
      <c r="I65" s="88"/>
      <c r="J65" s="87" t="s">
        <v>129</v>
      </c>
      <c r="K65" s="88"/>
      <c r="L65" s="88" t="s">
        <v>130</v>
      </c>
      <c r="M65" s="88"/>
      <c r="N65" s="87" t="s">
        <v>131</v>
      </c>
      <c r="O65" s="88"/>
      <c r="P65" s="88"/>
    </row>
    <row r="66" spans="1:16" ht="53.25" customHeight="1">
      <c r="A66" s="4"/>
      <c r="B66" s="3"/>
      <c r="C66" s="90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132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73437299</v>
      </c>
      <c r="E67" s="72">
        <f>SUM(E68:E71)</f>
        <v>65677525</v>
      </c>
      <c r="F67" s="72">
        <f aca="true" t="shared" si="15" ref="F67:M67">SUM(F68:F71)</f>
        <v>335260984</v>
      </c>
      <c r="G67" s="72">
        <f t="shared" si="15"/>
        <v>329376554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408698283</v>
      </c>
      <c r="O67" s="72">
        <f t="shared" si="16"/>
        <v>395054079</v>
      </c>
      <c r="P67" s="73">
        <f aca="true" t="shared" si="17" ref="P67:P115">N67-O67</f>
        <v>13644204</v>
      </c>
    </row>
    <row r="68" spans="1:16" ht="12.75">
      <c r="A68" s="26"/>
      <c r="B68" s="25">
        <v>401</v>
      </c>
      <c r="C68" s="63" t="s">
        <v>72</v>
      </c>
      <c r="D68" s="72">
        <v>49898218</v>
      </c>
      <c r="E68" s="72">
        <v>44334517</v>
      </c>
      <c r="F68" s="72">
        <v>244252585</v>
      </c>
      <c r="G68" s="72">
        <v>240166741</v>
      </c>
      <c r="H68" s="72"/>
      <c r="I68" s="72"/>
      <c r="J68" s="72"/>
      <c r="K68" s="72"/>
      <c r="L68" s="72"/>
      <c r="M68" s="72"/>
      <c r="N68" s="72">
        <f t="shared" si="16"/>
        <v>294150803</v>
      </c>
      <c r="O68" s="72">
        <f t="shared" si="16"/>
        <v>284501258</v>
      </c>
      <c r="P68" s="73">
        <f t="shared" si="17"/>
        <v>9649545</v>
      </c>
    </row>
    <row r="69" spans="1:16" ht="12.75">
      <c r="A69" s="26"/>
      <c r="B69" s="25">
        <v>402</v>
      </c>
      <c r="C69" s="24" t="s">
        <v>73</v>
      </c>
      <c r="D69" s="72">
        <v>18344399</v>
      </c>
      <c r="E69" s="72">
        <v>16594563</v>
      </c>
      <c r="F69" s="72">
        <v>91008399</v>
      </c>
      <c r="G69" s="72">
        <v>89209813</v>
      </c>
      <c r="H69" s="72"/>
      <c r="I69" s="72" t="s">
        <v>140</v>
      </c>
      <c r="J69" s="72"/>
      <c r="K69" s="72"/>
      <c r="L69" s="72"/>
      <c r="M69" s="72"/>
      <c r="N69" s="72">
        <f t="shared" si="16"/>
        <v>109352798</v>
      </c>
      <c r="O69" s="72">
        <f>G69+E69</f>
        <v>105804376</v>
      </c>
      <c r="P69" s="73">
        <f t="shared" si="17"/>
        <v>3548422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5194682</v>
      </c>
      <c r="E71" s="72">
        <v>4748445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5194682</v>
      </c>
      <c r="O71" s="72">
        <f t="shared" si="16"/>
        <v>4748445</v>
      </c>
      <c r="P71" s="73">
        <f t="shared" si="17"/>
        <v>446237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6000000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6000000</v>
      </c>
      <c r="O72" s="72">
        <f t="shared" si="16"/>
        <v>0</v>
      </c>
      <c r="P72" s="73">
        <f t="shared" si="17"/>
        <v>6000000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3000000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3000000</v>
      </c>
      <c r="O74" s="72">
        <f t="shared" si="16"/>
        <v>0</v>
      </c>
      <c r="P74" s="73">
        <f t="shared" si="17"/>
        <v>3000000</v>
      </c>
    </row>
    <row r="75" spans="1:16" ht="12.75">
      <c r="A75" s="26"/>
      <c r="B75" s="25">
        <v>413</v>
      </c>
      <c r="C75" s="63" t="s">
        <v>79</v>
      </c>
      <c r="D75" s="72">
        <v>3000000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3000000</v>
      </c>
      <c r="O75" s="72">
        <f t="shared" si="16"/>
        <v>0</v>
      </c>
      <c r="P75" s="73">
        <f t="shared" si="17"/>
        <v>3000000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91340000</v>
      </c>
      <c r="E77" s="72">
        <f>SUM(E78:E84)</f>
        <v>65783930</v>
      </c>
      <c r="F77" s="72">
        <f aca="true" t="shared" si="19" ref="F77:M77">SUM(F78:F84)</f>
        <v>40086146</v>
      </c>
      <c r="G77" s="72">
        <f t="shared" si="19"/>
        <v>36790647</v>
      </c>
      <c r="H77" s="72">
        <f t="shared" si="19"/>
        <v>18963800</v>
      </c>
      <c r="I77" s="72">
        <f t="shared" si="19"/>
        <v>5673040</v>
      </c>
      <c r="J77" s="72">
        <f t="shared" si="19"/>
        <v>2027858</v>
      </c>
      <c r="K77" s="72">
        <f t="shared" si="19"/>
        <v>963000</v>
      </c>
      <c r="L77" s="72">
        <f t="shared" si="19"/>
        <v>0</v>
      </c>
      <c r="M77" s="72">
        <f t="shared" si="19"/>
        <v>0</v>
      </c>
      <c r="N77" s="72">
        <f t="shared" si="16"/>
        <v>152417804</v>
      </c>
      <c r="O77" s="72">
        <f t="shared" si="16"/>
        <v>109210617</v>
      </c>
      <c r="P77" s="73">
        <f t="shared" si="17"/>
        <v>43207187</v>
      </c>
    </row>
    <row r="78" spans="1:16" ht="12.75">
      <c r="A78" s="26"/>
      <c r="B78" s="25">
        <v>420</v>
      </c>
      <c r="C78" s="63" t="s">
        <v>82</v>
      </c>
      <c r="D78" s="72">
        <v>402000</v>
      </c>
      <c r="E78" s="72">
        <v>126427</v>
      </c>
      <c r="F78" s="72">
        <v>30000</v>
      </c>
      <c r="G78" s="72">
        <v>19921</v>
      </c>
      <c r="H78" s="72">
        <v>379000</v>
      </c>
      <c r="I78" s="72">
        <v>33370</v>
      </c>
      <c r="J78" s="72">
        <v>1038858</v>
      </c>
      <c r="K78" s="72">
        <v>732986</v>
      </c>
      <c r="L78" s="72"/>
      <c r="M78" s="72"/>
      <c r="N78" s="72">
        <f t="shared" si="16"/>
        <v>1849858</v>
      </c>
      <c r="O78" s="72">
        <f t="shared" si="16"/>
        <v>912704</v>
      </c>
      <c r="P78" s="73">
        <f t="shared" si="17"/>
        <v>937154</v>
      </c>
    </row>
    <row r="79" spans="1:16" ht="12.75">
      <c r="A79" s="26"/>
      <c r="B79" s="25">
        <v>421</v>
      </c>
      <c r="C79" s="63" t="s">
        <v>83</v>
      </c>
      <c r="D79" s="72">
        <v>30158000</v>
      </c>
      <c r="E79" s="72">
        <v>28158026</v>
      </c>
      <c r="F79" s="72">
        <v>21118545</v>
      </c>
      <c r="G79" s="72">
        <v>18619939</v>
      </c>
      <c r="H79" s="72">
        <v>3269000</v>
      </c>
      <c r="I79" s="72">
        <v>273522</v>
      </c>
      <c r="J79" s="72"/>
      <c r="K79" s="72"/>
      <c r="L79" s="72"/>
      <c r="M79" s="72"/>
      <c r="N79" s="72">
        <f t="shared" si="16"/>
        <v>54545545</v>
      </c>
      <c r="O79" s="72">
        <f t="shared" si="16"/>
        <v>47051487</v>
      </c>
      <c r="P79" s="73">
        <f t="shared" si="17"/>
        <v>7494058</v>
      </c>
    </row>
    <row r="80" spans="1:16" ht="12.75">
      <c r="A80" s="26"/>
      <c r="B80" s="25">
        <v>423</v>
      </c>
      <c r="C80" s="24" t="s">
        <v>84</v>
      </c>
      <c r="D80" s="72">
        <v>5715000</v>
      </c>
      <c r="E80" s="72">
        <v>4526616</v>
      </c>
      <c r="F80" s="72">
        <v>1111000</v>
      </c>
      <c r="G80" s="72">
        <v>1109117</v>
      </c>
      <c r="H80" s="72">
        <v>6979000</v>
      </c>
      <c r="I80" s="72">
        <v>3193369</v>
      </c>
      <c r="J80" s="72">
        <v>236900</v>
      </c>
      <c r="K80" s="72">
        <v>25301</v>
      </c>
      <c r="L80" s="72"/>
      <c r="M80" s="72"/>
      <c r="N80" s="72">
        <f t="shared" si="16"/>
        <v>14041900</v>
      </c>
      <c r="O80" s="72">
        <f t="shared" si="16"/>
        <v>8854403</v>
      </c>
      <c r="P80" s="73">
        <f t="shared" si="17"/>
        <v>5187497</v>
      </c>
    </row>
    <row r="81" spans="1:16" ht="12.75">
      <c r="A81" s="26"/>
      <c r="B81" s="25">
        <v>424</v>
      </c>
      <c r="C81" s="63" t="s">
        <v>85</v>
      </c>
      <c r="D81" s="72">
        <v>32525000</v>
      </c>
      <c r="E81" s="72">
        <v>16532104</v>
      </c>
      <c r="F81" s="72">
        <v>1614668</v>
      </c>
      <c r="G81" s="72">
        <v>1614147</v>
      </c>
      <c r="H81" s="72">
        <v>1015000</v>
      </c>
      <c r="I81" s="72">
        <v>169128</v>
      </c>
      <c r="J81" s="72">
        <v>93000</v>
      </c>
      <c r="K81" s="72"/>
      <c r="L81" s="72"/>
      <c r="M81" s="72"/>
      <c r="N81" s="72">
        <f t="shared" si="16"/>
        <v>35247668</v>
      </c>
      <c r="O81" s="72">
        <f t="shared" si="16"/>
        <v>18315379</v>
      </c>
      <c r="P81" s="73">
        <f t="shared" si="17"/>
        <v>16932289</v>
      </c>
    </row>
    <row r="82" spans="1:16" ht="12.75">
      <c r="A82" s="26"/>
      <c r="B82" s="25">
        <v>425</v>
      </c>
      <c r="C82" s="63" t="s">
        <v>86</v>
      </c>
      <c r="D82" s="72">
        <v>17100000</v>
      </c>
      <c r="E82" s="72">
        <v>13247158</v>
      </c>
      <c r="F82" s="72">
        <v>15850753</v>
      </c>
      <c r="G82" s="72">
        <v>15147856</v>
      </c>
      <c r="H82" s="72">
        <v>5926000</v>
      </c>
      <c r="I82" s="72">
        <v>1721596</v>
      </c>
      <c r="J82" s="72">
        <v>525275</v>
      </c>
      <c r="K82" s="72">
        <v>174318</v>
      </c>
      <c r="L82" s="72"/>
      <c r="M82" s="72"/>
      <c r="N82" s="72">
        <f t="shared" si="16"/>
        <v>39402028</v>
      </c>
      <c r="O82" s="72">
        <f t="shared" si="16"/>
        <v>30290928</v>
      </c>
      <c r="P82" s="73">
        <f t="shared" si="17"/>
        <v>9111100</v>
      </c>
    </row>
    <row r="83" spans="1:16" ht="12.75">
      <c r="A83" s="26"/>
      <c r="B83" s="25">
        <v>426</v>
      </c>
      <c r="C83" s="63" t="s">
        <v>87</v>
      </c>
      <c r="D83" s="72">
        <v>5440000</v>
      </c>
      <c r="E83" s="72">
        <v>3193599</v>
      </c>
      <c r="F83" s="72">
        <v>361180</v>
      </c>
      <c r="G83" s="72">
        <v>279667</v>
      </c>
      <c r="H83" s="72">
        <v>1395800</v>
      </c>
      <c r="I83" s="72">
        <v>282055</v>
      </c>
      <c r="J83" s="72">
        <v>133825</v>
      </c>
      <c r="K83" s="72">
        <v>30395</v>
      </c>
      <c r="L83" s="72"/>
      <c r="M83" s="72"/>
      <c r="N83" s="72">
        <f t="shared" si="16"/>
        <v>7330805</v>
      </c>
      <c r="O83" s="72">
        <f t="shared" si="16"/>
        <v>3785716</v>
      </c>
      <c r="P83" s="73">
        <f t="shared" si="17"/>
        <v>3545089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120000</v>
      </c>
      <c r="E85" s="72">
        <f>SUM(E86:E88)</f>
        <v>1742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120000</v>
      </c>
      <c r="O85" s="72">
        <f t="shared" si="16"/>
        <v>1742</v>
      </c>
      <c r="P85" s="73">
        <f t="shared" si="17"/>
        <v>118258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120000</v>
      </c>
      <c r="E87" s="72">
        <v>1742</v>
      </c>
      <c r="F87" s="72"/>
      <c r="G87" s="72"/>
      <c r="H87" s="72"/>
      <c r="I87" s="72"/>
      <c r="J87" s="72"/>
      <c r="K87" s="72"/>
      <c r="L87" s="72"/>
      <c r="M87" s="72"/>
      <c r="N87" s="72">
        <f t="shared" si="16"/>
        <v>120000</v>
      </c>
      <c r="O87" s="72">
        <f t="shared" si="16"/>
        <v>1742</v>
      </c>
      <c r="P87" s="73">
        <f t="shared" si="17"/>
        <v>118258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29190000</v>
      </c>
      <c r="E89" s="72">
        <f>SUM(E90:E94)</f>
        <v>23385207</v>
      </c>
      <c r="F89" s="72">
        <f aca="true" t="shared" si="21" ref="F89:M89">SUM(F90:F94)</f>
        <v>0</v>
      </c>
      <c r="G89" s="72">
        <f t="shared" si="21"/>
        <v>0</v>
      </c>
      <c r="H89" s="72">
        <f t="shared" si="21"/>
        <v>100000</v>
      </c>
      <c r="I89" s="72">
        <f t="shared" si="21"/>
        <v>38503</v>
      </c>
      <c r="J89" s="72">
        <f t="shared" si="21"/>
        <v>542500</v>
      </c>
      <c r="K89" s="72">
        <f t="shared" si="21"/>
        <v>216188</v>
      </c>
      <c r="L89" s="72">
        <f t="shared" si="21"/>
        <v>0</v>
      </c>
      <c r="M89" s="72">
        <f t="shared" si="21"/>
        <v>0</v>
      </c>
      <c r="N89" s="72">
        <f t="shared" si="16"/>
        <v>29832500</v>
      </c>
      <c r="O89" s="72">
        <f t="shared" si="16"/>
        <v>23639898</v>
      </c>
      <c r="P89" s="73">
        <f t="shared" si="17"/>
        <v>6192602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10300000</v>
      </c>
      <c r="E92" s="72">
        <v>7340000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10300000</v>
      </c>
      <c r="O92" s="72">
        <f t="shared" si="16"/>
        <v>7340000</v>
      </c>
      <c r="P92" s="73">
        <f t="shared" si="17"/>
        <v>2960000</v>
      </c>
    </row>
    <row r="93" spans="1:16" ht="12.75">
      <c r="A93" s="26"/>
      <c r="B93" s="25">
        <v>464</v>
      </c>
      <c r="C93" s="63" t="s">
        <v>97</v>
      </c>
      <c r="D93" s="72">
        <v>18890000</v>
      </c>
      <c r="E93" s="72">
        <v>16045207</v>
      </c>
      <c r="F93" s="72"/>
      <c r="G93" s="72"/>
      <c r="H93" s="72">
        <v>100000</v>
      </c>
      <c r="I93" s="72">
        <v>38503</v>
      </c>
      <c r="J93" s="72">
        <v>542500</v>
      </c>
      <c r="K93" s="72">
        <v>216188</v>
      </c>
      <c r="L93" s="72"/>
      <c r="M93" s="72"/>
      <c r="N93" s="72">
        <f t="shared" si="16"/>
        <v>19532500</v>
      </c>
      <c r="O93" s="72">
        <f t="shared" si="16"/>
        <v>16299898</v>
      </c>
      <c r="P93" s="73">
        <f t="shared" si="17"/>
        <v>3232602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700000</v>
      </c>
      <c r="E95" s="72">
        <f>SUM(E96:E99)</f>
        <v>412000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700000</v>
      </c>
      <c r="O95" s="72">
        <f t="shared" si="16"/>
        <v>412000</v>
      </c>
      <c r="P95" s="73">
        <f t="shared" si="17"/>
        <v>288000</v>
      </c>
    </row>
    <row r="96" spans="1:16" ht="12.75">
      <c r="A96" s="26"/>
      <c r="B96" s="25">
        <v>471</v>
      </c>
      <c r="C96" s="63" t="s">
        <v>100</v>
      </c>
      <c r="D96" s="72">
        <v>700000</v>
      </c>
      <c r="E96" s="72">
        <v>412000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700000</v>
      </c>
      <c r="O96" s="72">
        <f t="shared" si="16"/>
        <v>412000</v>
      </c>
      <c r="P96" s="73">
        <f t="shared" si="17"/>
        <v>288000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6600000</v>
      </c>
      <c r="E100" s="72">
        <f>SUM(E101:E103)</f>
        <v>6399360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6600000</v>
      </c>
      <c r="O100" s="72">
        <f t="shared" si="16"/>
        <v>6399360</v>
      </c>
      <c r="P100" s="73">
        <f t="shared" si="17"/>
        <v>200640</v>
      </c>
    </row>
    <row r="101" spans="1:16" ht="12.75">
      <c r="A101" s="26"/>
      <c r="B101" s="25">
        <v>491</v>
      </c>
      <c r="C101" s="63" t="s">
        <v>105</v>
      </c>
      <c r="D101" s="72">
        <v>6100000</v>
      </c>
      <c r="E101" s="72">
        <v>6099360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6100000</v>
      </c>
      <c r="O101" s="72">
        <f t="shared" si="16"/>
        <v>6099360</v>
      </c>
      <c r="P101" s="73">
        <f t="shared" si="17"/>
        <v>640</v>
      </c>
    </row>
    <row r="102" spans="1:16" ht="12.75">
      <c r="A102" s="26"/>
      <c r="B102" s="25">
        <v>492</v>
      </c>
      <c r="C102" s="63" t="s">
        <v>106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0</v>
      </c>
      <c r="O102" s="72">
        <f t="shared" si="16"/>
        <v>0</v>
      </c>
      <c r="P102" s="73">
        <f t="shared" si="17"/>
        <v>0</v>
      </c>
    </row>
    <row r="103" spans="1:16" ht="12.75">
      <c r="A103" s="27"/>
      <c r="B103" s="25">
        <v>493</v>
      </c>
      <c r="C103" s="63" t="s">
        <v>107</v>
      </c>
      <c r="D103" s="72">
        <v>500000</v>
      </c>
      <c r="E103" s="72">
        <v>300000</v>
      </c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500000</v>
      </c>
      <c r="O103" s="72">
        <f t="shared" si="16"/>
        <v>300000</v>
      </c>
      <c r="P103" s="73">
        <f t="shared" si="17"/>
        <v>200000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127660000</v>
      </c>
      <c r="E105" s="72">
        <f>SUM(E106:E115)</f>
        <v>61331894</v>
      </c>
      <c r="F105" s="72">
        <f aca="true" t="shared" si="24" ref="F105:M105">SUM(F106:F115)</f>
        <v>0</v>
      </c>
      <c r="G105" s="72">
        <f t="shared" si="24"/>
        <v>0</v>
      </c>
      <c r="H105" s="72">
        <f t="shared" si="24"/>
        <v>680000</v>
      </c>
      <c r="I105" s="72">
        <f t="shared" si="24"/>
        <v>86070</v>
      </c>
      <c r="J105" s="72">
        <f t="shared" si="24"/>
        <v>20700000</v>
      </c>
      <c r="K105" s="72">
        <f t="shared" si="24"/>
        <v>0</v>
      </c>
      <c r="L105" s="72">
        <f t="shared" si="24"/>
        <v>0</v>
      </c>
      <c r="M105" s="72">
        <f t="shared" si="24"/>
        <v>0</v>
      </c>
      <c r="N105" s="72">
        <f t="shared" si="16"/>
        <v>149040000</v>
      </c>
      <c r="O105" s="72">
        <f t="shared" si="16"/>
        <v>61417964</v>
      </c>
      <c r="P105" s="73">
        <f t="shared" si="17"/>
        <v>87622036</v>
      </c>
    </row>
    <row r="106" spans="1:16" ht="12.75">
      <c r="A106" s="26"/>
      <c r="B106" s="25">
        <v>480</v>
      </c>
      <c r="C106" s="63" t="s">
        <v>109</v>
      </c>
      <c r="D106" s="72">
        <v>750000</v>
      </c>
      <c r="E106" s="72">
        <v>456859</v>
      </c>
      <c r="F106" s="72"/>
      <c r="G106" s="72"/>
      <c r="H106" s="72">
        <v>630000</v>
      </c>
      <c r="I106" s="72">
        <v>86070</v>
      </c>
      <c r="J106" s="72"/>
      <c r="K106" s="72"/>
      <c r="L106" s="72"/>
      <c r="M106" s="72"/>
      <c r="N106" s="72">
        <f t="shared" si="16"/>
        <v>1380000</v>
      </c>
      <c r="O106" s="72">
        <f t="shared" si="16"/>
        <v>542929</v>
      </c>
      <c r="P106" s="73">
        <f t="shared" si="17"/>
        <v>837071</v>
      </c>
    </row>
    <row r="107" spans="1:16" ht="12.75">
      <c r="A107" s="26"/>
      <c r="B107" s="25">
        <v>481</v>
      </c>
      <c r="C107" s="63" t="s">
        <v>110</v>
      </c>
      <c r="D107" s="72">
        <v>1000000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1000000</v>
      </c>
      <c r="O107" s="72">
        <f t="shared" si="16"/>
        <v>0</v>
      </c>
      <c r="P107" s="73">
        <f t="shared" si="17"/>
        <v>1000000</v>
      </c>
    </row>
    <row r="108" spans="1:16" ht="12.75">
      <c r="A108" s="26"/>
      <c r="B108" s="25">
        <v>482</v>
      </c>
      <c r="C108" s="63" t="s">
        <v>111</v>
      </c>
      <c r="D108" s="72">
        <v>120680000</v>
      </c>
      <c r="E108" s="72">
        <v>59071857</v>
      </c>
      <c r="F108" s="72"/>
      <c r="G108" s="72"/>
      <c r="H108" s="72"/>
      <c r="I108" s="72"/>
      <c r="J108" s="72">
        <v>20700000</v>
      </c>
      <c r="K108" s="72"/>
      <c r="L108" s="72"/>
      <c r="M108" s="72"/>
      <c r="N108" s="72">
        <f t="shared" si="16"/>
        <v>141380000</v>
      </c>
      <c r="O108" s="72">
        <f t="shared" si="16"/>
        <v>59071857</v>
      </c>
      <c r="P108" s="73">
        <f t="shared" si="17"/>
        <v>82308143</v>
      </c>
    </row>
    <row r="109" spans="1:16" ht="12.75">
      <c r="A109" s="26"/>
      <c r="B109" s="25">
        <v>483</v>
      </c>
      <c r="C109" s="63" t="s">
        <v>112</v>
      </c>
      <c r="D109" s="72">
        <v>230000</v>
      </c>
      <c r="E109" s="72">
        <v>23978</v>
      </c>
      <c r="F109" s="72"/>
      <c r="G109" s="72"/>
      <c r="H109" s="72">
        <v>50000</v>
      </c>
      <c r="I109" s="72"/>
      <c r="J109" s="72"/>
      <c r="K109" s="72"/>
      <c r="L109" s="72"/>
      <c r="M109" s="72"/>
      <c r="N109" s="72">
        <f t="shared" si="16"/>
        <v>280000</v>
      </c>
      <c r="O109" s="72">
        <f t="shared" si="16"/>
        <v>23978</v>
      </c>
      <c r="P109" s="73">
        <f t="shared" si="17"/>
        <v>256022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5000000</v>
      </c>
      <c r="E111" s="72">
        <v>1779200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5000000</v>
      </c>
      <c r="O111" s="72">
        <f t="shared" si="16"/>
        <v>1779200</v>
      </c>
      <c r="P111" s="73">
        <f t="shared" si="17"/>
        <v>3220800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0</v>
      </c>
      <c r="O112" s="72">
        <f t="shared" si="16"/>
        <v>0</v>
      </c>
      <c r="P112" s="73">
        <f t="shared" si="17"/>
        <v>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6" t="s">
        <v>119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6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</row>
    <row r="119" spans="1:16" ht="58.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</row>
    <row r="120" spans="1:16" ht="27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ht="25.5" customHeight="1">
      <c r="A121" s="17"/>
      <c r="B121" s="17"/>
      <c r="C121" s="67" t="s">
        <v>123</v>
      </c>
      <c r="D121" s="91"/>
      <c r="E121" s="91"/>
      <c r="F121" s="9"/>
      <c r="G121" s="9"/>
      <c r="H121" s="9"/>
      <c r="I121" s="9"/>
      <c r="J121" s="9"/>
      <c r="K121" s="9"/>
      <c r="L121" s="9"/>
      <c r="M121" s="9"/>
      <c r="N121" s="92" t="s">
        <v>125</v>
      </c>
      <c r="O121" s="92"/>
      <c r="P121" s="92"/>
    </row>
    <row r="122" spans="1:16" ht="27" customHeight="1">
      <c r="A122" s="17"/>
      <c r="B122" s="17"/>
      <c r="C122" s="67" t="s">
        <v>124</v>
      </c>
      <c r="D122" s="91"/>
      <c r="E122" s="91"/>
      <c r="F122" s="9"/>
      <c r="G122" s="9"/>
      <c r="H122" s="9"/>
      <c r="K122" s="9"/>
      <c r="L122" s="9"/>
      <c r="M122" s="9"/>
      <c r="N122" s="93" t="s">
        <v>15</v>
      </c>
      <c r="O122" s="93"/>
      <c r="P122" s="93"/>
    </row>
    <row r="123" spans="1:14" ht="24.75" customHeight="1">
      <c r="A123" s="85"/>
      <c r="B123" s="85"/>
      <c r="C123" s="85"/>
      <c r="D123" s="91"/>
      <c r="E123" s="91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2018-02-01T11:29:28Z</cp:lastPrinted>
  <dcterms:created xsi:type="dcterms:W3CDTF">2010-06-28T08:20:16Z</dcterms:created>
  <dcterms:modified xsi:type="dcterms:W3CDTF">2018-02-01T11:29:30Z</dcterms:modified>
  <cp:category/>
  <cp:version/>
  <cp:contentType/>
  <cp:contentStatus/>
</cp:coreProperties>
</file>