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<sst xmlns="http://schemas.openxmlformats.org/spreadsheetml/2006/main" count="171" uniqueCount="141">
  <si>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</si>
  <si>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</si>
  <si>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</si>
  <si>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</si>
  <si>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</si>
  <si>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</si>
  <si>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</si>
  <si>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</si>
  <si>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</si>
  <si>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</si>
  <si>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</si>
  <si>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</si>
  <si>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</si>
  <si>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</si>
  <si>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</si>
  <si>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</si>
  <si>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</si>
  <si>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</si>
  <si>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</si>
  <si>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</si>
  <si>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</si>
  <si>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</si>
  <si>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</si>
  <si>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</si>
  <si>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</si>
  <si>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</si>
  <si>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</si>
  <si>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</si>
  <si>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</si>
  <si>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</si>
  <si>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</si>
  <si>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</si>
  <si>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</si>
  <si>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</si>
  <si>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</si>
  <si>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</si>
  <si>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</si>
  <si>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</si>
  <si>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</si>
  <si>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</si>
  <si>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</si>
  <si>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</si>
  <si>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</si>
  <si>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</si>
  <si>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</si>
  <si>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</si>
  <si>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</si>
  <si>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</si>
  <si>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</si>
  <si>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</si>
  <si>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</si>
  <si>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</si>
  <si>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</si>
  <si>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</si>
  <si>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</si>
  <si>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</si>
  <si>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</si>
  <si>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</si>
  <si>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</si>
  <si>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</si>
  <si>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</si>
  <si>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</si>
  <si>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</si>
  <si>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</si>
  <si>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</si>
  <si>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</si>
  <si>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</si>
  <si>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</si>
  <si>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</si>
  <si>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</si>
  <si>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</si>
  <si>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</si>
  <si>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</si>
  <si>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</si>
  <si>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</si>
  <si>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</si>
  <si>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</si>
  <si>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</si>
  <si>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</si>
  <si>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</si>
  <si>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</si>
  <si>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</si>
  <si>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</si>
  <si>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</si>
  <si>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</si>
  <si>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</si>
  <si>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</si>
  <si>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</si>
  <si>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</si>
  <si>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</si>
  <si>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</si>
  <si>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</si>
  <si>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</si>
  <si>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</si>
  <si>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</si>
  <si>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</si>
  <si>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</si>
  <si>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</si>
  <si>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</si>
  <si>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</si>
  <si>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</si>
  <si>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</si>
  <si>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</si>
  <si>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</si>
  <si>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</si>
  <si>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</si>
  <si>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</si>
  <si>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</si>
  <si>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</si>
  <si>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</si>
  <si>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</si>
  <si>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</si>
  <si>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</si>
  <si>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</si>
  <si>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</si>
  <si>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</si>
  <si>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</si>
  <si>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</si>
  <si>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</si>
  <si>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</si>
  <si>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</si>
  <si>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</si>
  <si>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</si>
  <si>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</si>
  <si>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</si>
  <si>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</si>
  <si>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</si>
  <si>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 xml:space="preserve">Buxet za  2019 godina </t>
  </si>
  <si>
    <t xml:space="preserve">Namenska dotacija za 2019 godina </t>
  </si>
  <si>
    <t>Samofinansira~ki aktivnosti za 2019 godina</t>
  </si>
  <si>
    <t>Donacii za 2019 godina</t>
  </si>
  <si>
    <t xml:space="preserve">Krediti za 2019 godina </t>
  </si>
  <si>
    <t>Vkupno za 2019 godina</t>
  </si>
  <si>
    <t>Ostanato za realizacija do kraj na 2019 godina</t>
  </si>
  <si>
    <t>Tekovni Donacii</t>
  </si>
  <si>
    <t xml:space="preserve">Kvartalen izve{taj za izvr{uvaweto na buxetot za op{tina Ki~evo za izve{tajniot period (kumulativno) za kvartal od  01.01-2019  godina do 30.09-2019 godina </t>
  </si>
  <si>
    <t xml:space="preserve">Izve{taen period : od 01.01-2019godina do 30.09-2019godina                        </t>
  </si>
  <si>
    <t>Datum na podnesuvawe na izve{tajot: 31.10-2019</t>
  </si>
  <si>
    <t>Realizacija za 03 kvartal</t>
  </si>
  <si>
    <t>Rashodi -  Kvartal  03</t>
  </si>
  <si>
    <t>Prihodi -  Kvartal  03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</si>
</sst>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8">
      <selection activeCell="G26" sqref="G2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9" t="s">
        <v>99</v>
      </c>
      <c r="B1" s="79"/>
      <c r="C1" s="79"/>
    </row>
    <row r="2" spans="1:16" ht="18.75">
      <c r="A2" s="75" t="s">
        <v>135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136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6" t="s">
        <v>140</v>
      </c>
      <c r="D10" s="74" t="s">
        <v>127</v>
      </c>
      <c r="E10" s="74"/>
      <c r="F10" s="74" t="s">
        <v>128</v>
      </c>
      <c r="G10" s="74"/>
      <c r="H10" s="74" t="s">
        <v>129</v>
      </c>
      <c r="I10" s="74"/>
      <c r="J10" s="74" t="s">
        <v>130</v>
      </c>
      <c r="K10" s="74"/>
      <c r="L10" s="74" t="s">
        <v>131</v>
      </c>
      <c r="M10" s="74"/>
      <c r="N10" s="77" t="s">
        <v>132</v>
      </c>
      <c r="O10" s="77"/>
      <c r="P10" s="77"/>
    </row>
    <row r="11" spans="1:16" ht="33" customHeight="1">
      <c r="A11" s="4"/>
      <c r="B11" s="3"/>
      <c r="C11" s="76"/>
      <c r="D11" s="30" t="s">
        <v>0</v>
      </c>
      <c r="E11" s="30" t="s">
        <v>138</v>
      </c>
      <c r="F11" s="30" t="s">
        <v>1</v>
      </c>
      <c r="G11" s="30" t="s">
        <v>138</v>
      </c>
      <c r="H11" s="30" t="s">
        <v>1</v>
      </c>
      <c r="I11" s="30" t="s">
        <v>138</v>
      </c>
      <c r="J11" s="30" t="s">
        <v>1</v>
      </c>
      <c r="K11" s="30" t="s">
        <v>138</v>
      </c>
      <c r="L11" s="30" t="s">
        <v>1</v>
      </c>
      <c r="M11" s="30" t="s">
        <v>138</v>
      </c>
      <c r="N11" s="40" t="s">
        <v>1</v>
      </c>
      <c r="O11" s="30" t="s">
        <v>138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5">
        <f>D20+D28+D34+D39</f>
        <v>336500000</v>
      </c>
      <c r="E13" s="65">
        <f>E20+E28+E34+E39</f>
        <v>192911206</v>
      </c>
      <c r="F13" s="65">
        <f aca="true" t="shared" si="0" ref="F13:P13">F20+F28+F34+F39</f>
        <v>397423569</v>
      </c>
      <c r="G13" s="65">
        <f t="shared" si="0"/>
        <v>293232704</v>
      </c>
      <c r="H13" s="72">
        <f t="shared" si="0"/>
        <v>21468132</v>
      </c>
      <c r="I13" s="72">
        <f t="shared" si="0"/>
        <v>5931657</v>
      </c>
      <c r="J13" s="72">
        <f t="shared" si="0"/>
        <v>52792933</v>
      </c>
      <c r="K13" s="72">
        <f t="shared" si="0"/>
        <v>7641067</v>
      </c>
      <c r="L13" s="65">
        <f t="shared" si="0"/>
        <v>0</v>
      </c>
      <c r="M13" s="65">
        <f t="shared" si="0"/>
        <v>0</v>
      </c>
      <c r="N13" s="65">
        <f t="shared" si="0"/>
        <v>808184634</v>
      </c>
      <c r="O13" s="65">
        <f t="shared" si="0"/>
        <v>499716634</v>
      </c>
      <c r="P13" s="65">
        <f t="shared" si="0"/>
        <v>308468000</v>
      </c>
    </row>
    <row r="14" spans="1:16" ht="12.75">
      <c r="A14" s="4"/>
      <c r="B14" s="3"/>
      <c r="C14" s="23" t="s">
        <v>4</v>
      </c>
      <c r="D14" s="65">
        <f>D67+D72+D77+D85+D89+D95+D100</f>
        <v>242357941</v>
      </c>
      <c r="E14" s="65">
        <f>E67+E72+E77+E85+E89+E95+E100</f>
        <v>178659361</v>
      </c>
      <c r="F14" s="65">
        <f aca="true" t="shared" si="1" ref="F14:P14">F67+F72+F77+F85+F89+F95+F100</f>
        <v>397143569</v>
      </c>
      <c r="G14" s="65">
        <f t="shared" si="1"/>
        <v>284438660</v>
      </c>
      <c r="H14" s="72">
        <f t="shared" si="1"/>
        <v>20733132</v>
      </c>
      <c r="I14" s="72">
        <f t="shared" si="1"/>
        <v>5835426</v>
      </c>
      <c r="J14" s="72">
        <f t="shared" si="1"/>
        <v>3054933</v>
      </c>
      <c r="K14" s="72">
        <f t="shared" si="1"/>
        <v>1267310</v>
      </c>
      <c r="L14" s="65">
        <f t="shared" si="1"/>
        <v>0</v>
      </c>
      <c r="M14" s="65">
        <f t="shared" si="1"/>
        <v>0</v>
      </c>
      <c r="N14" s="65">
        <f t="shared" si="1"/>
        <v>663289575</v>
      </c>
      <c r="O14" s="65">
        <f t="shared" si="1"/>
        <v>470200757</v>
      </c>
      <c r="P14" s="65">
        <f t="shared" si="1"/>
        <v>193088818</v>
      </c>
    </row>
    <row r="15" spans="1:16" ht="12.75">
      <c r="A15" s="4"/>
      <c r="B15" s="3"/>
      <c r="C15" s="18"/>
      <c r="D15" s="73"/>
      <c r="E15" s="73"/>
      <c r="F15" s="66"/>
      <c r="G15" s="66"/>
      <c r="H15" s="73"/>
      <c r="I15" s="73"/>
      <c r="J15" s="73"/>
      <c r="K15" s="73"/>
      <c r="L15" s="66"/>
      <c r="M15" s="66"/>
      <c r="N15" s="66"/>
      <c r="O15" s="67"/>
      <c r="P15" s="67"/>
    </row>
    <row r="16" spans="1:16" ht="12.75">
      <c r="A16" s="4"/>
      <c r="B16" s="3"/>
      <c r="C16" s="22" t="s">
        <v>5</v>
      </c>
      <c r="D16" s="72"/>
      <c r="E16" s="72"/>
      <c r="F16" s="65"/>
      <c r="G16" s="65"/>
      <c r="H16" s="72"/>
      <c r="I16" s="72"/>
      <c r="J16" s="72"/>
      <c r="K16" s="72"/>
      <c r="L16" s="65"/>
      <c r="M16" s="65"/>
      <c r="N16" s="65"/>
      <c r="O16" s="68"/>
      <c r="P16" s="68"/>
    </row>
    <row r="17" spans="1:16" ht="12.75">
      <c r="A17" s="4"/>
      <c r="B17" s="3"/>
      <c r="C17" s="23" t="s">
        <v>6</v>
      </c>
      <c r="D17" s="65">
        <f>D52+D57</f>
        <v>18200000</v>
      </c>
      <c r="E17" s="65">
        <f>E52+E57</f>
        <v>11012848</v>
      </c>
      <c r="F17" s="65">
        <f aca="true" t="shared" si="2" ref="F17:P17">F52+F57</f>
        <v>0</v>
      </c>
      <c r="G17" s="65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18200000</v>
      </c>
      <c r="O17" s="65">
        <f t="shared" si="2"/>
        <v>11012848</v>
      </c>
      <c r="P17" s="65">
        <f t="shared" si="2"/>
        <v>7187152</v>
      </c>
    </row>
    <row r="18" spans="1:16" ht="12.75">
      <c r="A18" s="4"/>
      <c r="B18" s="3"/>
      <c r="C18" s="23" t="s">
        <v>7</v>
      </c>
      <c r="D18" s="65">
        <f>D105</f>
        <v>112342059</v>
      </c>
      <c r="E18" s="65">
        <f>E105</f>
        <v>25264693</v>
      </c>
      <c r="F18" s="65">
        <f aca="true" t="shared" si="3" ref="F18:P18">F105</f>
        <v>280000</v>
      </c>
      <c r="G18" s="65">
        <f t="shared" si="3"/>
        <v>0</v>
      </c>
      <c r="H18" s="72">
        <f t="shared" si="3"/>
        <v>735000</v>
      </c>
      <c r="I18" s="72">
        <f t="shared" si="3"/>
        <v>96231</v>
      </c>
      <c r="J18" s="72">
        <f t="shared" si="3"/>
        <v>49738000</v>
      </c>
      <c r="K18" s="72">
        <f t="shared" si="3"/>
        <v>6373757</v>
      </c>
      <c r="L18" s="65">
        <f t="shared" si="3"/>
        <v>0</v>
      </c>
      <c r="M18" s="65">
        <f t="shared" si="3"/>
        <v>0</v>
      </c>
      <c r="N18" s="65">
        <f t="shared" si="3"/>
        <v>163095059</v>
      </c>
      <c r="O18" s="65">
        <f t="shared" si="3"/>
        <v>31734681</v>
      </c>
      <c r="P18" s="65">
        <f t="shared" si="3"/>
        <v>131360378</v>
      </c>
    </row>
    <row r="19" spans="1:16" ht="12.75">
      <c r="A19" s="4"/>
      <c r="B19" s="3"/>
      <c r="C19" s="5"/>
      <c r="D19" s="62"/>
      <c r="E19" s="71"/>
      <c r="F19" s="71"/>
      <c r="G19" s="71"/>
      <c r="H19" s="71"/>
      <c r="I19" s="71"/>
      <c r="J19" s="71"/>
      <c r="K19" s="71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156708000</v>
      </c>
      <c r="E20" s="63">
        <f>SUM(E21:E27)</f>
        <v>106299500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156708000</v>
      </c>
      <c r="O20" s="63">
        <f>E20+G20+I20+K20+M20</f>
        <v>106299500</v>
      </c>
      <c r="P20" s="61">
        <f>N20-O20</f>
        <v>50408500</v>
      </c>
    </row>
    <row r="21" spans="1:16" ht="12.75">
      <c r="A21" s="35"/>
      <c r="B21" s="36" t="s">
        <v>9</v>
      </c>
      <c r="C21" s="34" t="s">
        <v>10</v>
      </c>
      <c r="D21" s="63">
        <v>5713000</v>
      </c>
      <c r="E21" s="63">
        <v>4331783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5713000</v>
      </c>
      <c r="O21" s="63">
        <f>E21+G21+I21+K21+M21</f>
        <v>4331783</v>
      </c>
      <c r="P21" s="61">
        <f>N21-O21</f>
        <v>1381217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45000000</v>
      </c>
      <c r="E23" s="63">
        <v>35246253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45000000</v>
      </c>
      <c r="O23" s="63">
        <f t="shared" si="6"/>
        <v>35246253</v>
      </c>
      <c r="P23" s="61">
        <f t="shared" si="7"/>
        <v>9753747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105880000</v>
      </c>
      <c r="E26" s="63">
        <v>66715314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105880000</v>
      </c>
      <c r="O26" s="63">
        <f t="shared" si="6"/>
        <v>66715314</v>
      </c>
      <c r="P26" s="61">
        <f t="shared" si="7"/>
        <v>39164686</v>
      </c>
    </row>
    <row r="27" spans="1:16" ht="12.75">
      <c r="A27" s="35"/>
      <c r="B27" s="36" t="s">
        <v>21</v>
      </c>
      <c r="C27" s="34" t="s">
        <v>22</v>
      </c>
      <c r="D27" s="63">
        <v>115000</v>
      </c>
      <c r="E27" s="63">
        <v>6150</v>
      </c>
      <c r="F27" s="63"/>
      <c r="G27" s="63"/>
      <c r="H27" s="63"/>
      <c r="I27" s="63"/>
      <c r="J27" s="63"/>
      <c r="K27" s="63"/>
      <c r="L27" s="63"/>
      <c r="M27" s="63"/>
      <c r="N27" s="63">
        <f t="shared" si="5"/>
        <v>115000</v>
      </c>
      <c r="O27" s="63">
        <f t="shared" si="6"/>
        <v>6150</v>
      </c>
      <c r="P27" s="61">
        <f t="shared" si="7"/>
        <v>108850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5160000</v>
      </c>
      <c r="E28" s="63">
        <f>SUM(E29:E33)</f>
        <v>3122992</v>
      </c>
      <c r="F28" s="63">
        <f aca="true" t="shared" si="8" ref="F28:M28">SUM(F29:F33)</f>
        <v>0</v>
      </c>
      <c r="G28" s="63">
        <f t="shared" si="8"/>
        <v>13702</v>
      </c>
      <c r="H28" s="63">
        <f t="shared" si="8"/>
        <v>21468132</v>
      </c>
      <c r="I28" s="63">
        <f t="shared" si="8"/>
        <v>5496674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26628132</v>
      </c>
      <c r="O28" s="63">
        <f t="shared" si="6"/>
        <v>8633368</v>
      </c>
      <c r="P28" s="61">
        <f t="shared" si="7"/>
        <v>17994764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2274</v>
      </c>
      <c r="J29" s="63"/>
      <c r="K29" s="63"/>
      <c r="L29" s="63"/>
      <c r="M29" s="63"/>
      <c r="N29" s="63">
        <f t="shared" si="5"/>
        <v>0</v>
      </c>
      <c r="O29" s="63">
        <f t="shared" si="6"/>
        <v>2274</v>
      </c>
      <c r="P29" s="61">
        <f t="shared" si="7"/>
        <v>-2274</v>
      </c>
    </row>
    <row r="30" spans="1:16" ht="12.75">
      <c r="A30" s="35"/>
      <c r="B30" s="36" t="s">
        <v>26</v>
      </c>
      <c r="C30" s="34" t="s">
        <v>27</v>
      </c>
      <c r="D30" s="63">
        <v>2040000</v>
      </c>
      <c r="E30" s="63">
        <v>1120902</v>
      </c>
      <c r="F30" s="63"/>
      <c r="G30" s="63"/>
      <c r="H30" s="63"/>
      <c r="I30" s="63">
        <v>650</v>
      </c>
      <c r="J30" s="63"/>
      <c r="K30" s="63"/>
      <c r="L30" s="63"/>
      <c r="M30" s="63"/>
      <c r="N30" s="63">
        <f t="shared" si="5"/>
        <v>2040000</v>
      </c>
      <c r="O30" s="63">
        <f t="shared" si="6"/>
        <v>1121552</v>
      </c>
      <c r="P30" s="61">
        <f t="shared" si="7"/>
        <v>918448</v>
      </c>
    </row>
    <row r="31" spans="1:16" ht="12.75">
      <c r="A31" s="35"/>
      <c r="B31" s="36" t="s">
        <v>28</v>
      </c>
      <c r="C31" s="34" t="s">
        <v>29</v>
      </c>
      <c r="D31" s="63">
        <v>100000</v>
      </c>
      <c r="E31" s="63">
        <v>138491</v>
      </c>
      <c r="F31" s="63"/>
      <c r="G31" s="63"/>
      <c r="H31" s="63">
        <v>21468132</v>
      </c>
      <c r="I31" s="63">
        <v>5296900</v>
      </c>
      <c r="J31" s="63"/>
      <c r="K31" s="63"/>
      <c r="L31" s="63"/>
      <c r="M31" s="63"/>
      <c r="N31" s="63">
        <f t="shared" si="5"/>
        <v>21568132</v>
      </c>
      <c r="O31" s="63">
        <f t="shared" si="6"/>
        <v>5435391</v>
      </c>
      <c r="P31" s="61">
        <f t="shared" si="7"/>
        <v>16132741</v>
      </c>
    </row>
    <row r="32" spans="1:16" ht="12.75">
      <c r="A32" s="35"/>
      <c r="B32" s="36" t="s">
        <v>30</v>
      </c>
      <c r="C32" s="34" t="s">
        <v>31</v>
      </c>
      <c r="D32" s="63">
        <v>20000</v>
      </c>
      <c r="E32" s="63">
        <v>18000</v>
      </c>
      <c r="F32" s="63"/>
      <c r="G32" s="63"/>
      <c r="H32" s="63"/>
      <c r="I32" s="63">
        <v>196850</v>
      </c>
      <c r="J32" s="63"/>
      <c r="K32" s="63"/>
      <c r="L32" s="63"/>
      <c r="M32" s="63"/>
      <c r="N32" s="63">
        <f t="shared" si="5"/>
        <v>20000</v>
      </c>
      <c r="O32" s="63">
        <f t="shared" si="6"/>
        <v>214850</v>
      </c>
      <c r="P32" s="61">
        <f t="shared" si="7"/>
        <v>-194850</v>
      </c>
    </row>
    <row r="33" spans="1:16" ht="12.75">
      <c r="A33" s="35"/>
      <c r="B33" s="36" t="s">
        <v>32</v>
      </c>
      <c r="C33" s="34" t="s">
        <v>33</v>
      </c>
      <c r="D33" s="63">
        <v>3000000</v>
      </c>
      <c r="E33" s="63">
        <v>1845599</v>
      </c>
      <c r="F33" s="63"/>
      <c r="G33" s="63">
        <v>13702</v>
      </c>
      <c r="H33" s="63"/>
      <c r="I33" s="63"/>
      <c r="J33" s="63"/>
      <c r="K33" s="63"/>
      <c r="L33" s="63"/>
      <c r="M33" s="63"/>
      <c r="N33" s="63">
        <f t="shared" si="5"/>
        <v>3000000</v>
      </c>
      <c r="O33" s="63">
        <f t="shared" si="6"/>
        <v>1859301</v>
      </c>
      <c r="P33" s="61">
        <f t="shared" si="7"/>
        <v>1140699</v>
      </c>
    </row>
    <row r="34" spans="1:16" s="51" customFormat="1" ht="12.75">
      <c r="A34" s="48">
        <v>74</v>
      </c>
      <c r="B34" s="52"/>
      <c r="C34" s="50" t="s">
        <v>92</v>
      </c>
      <c r="D34" s="63">
        <v>174632000</v>
      </c>
      <c r="E34" s="63">
        <f>SUM(E35:E37)</f>
        <v>83488714</v>
      </c>
      <c r="F34" s="63">
        <f aca="true" t="shared" si="9" ref="F34:M34">SUM(F35:F37)</f>
        <v>397423569</v>
      </c>
      <c r="G34" s="63">
        <f t="shared" si="9"/>
        <v>293219002</v>
      </c>
      <c r="H34" s="63">
        <f t="shared" si="9"/>
        <v>0</v>
      </c>
      <c r="I34" s="63">
        <f t="shared" si="9"/>
        <v>434983</v>
      </c>
      <c r="J34" s="63">
        <f>J36+J37+J38</f>
        <v>52792933</v>
      </c>
      <c r="K34" s="63">
        <f t="shared" si="9"/>
        <v>7641067</v>
      </c>
      <c r="L34" s="63">
        <f t="shared" si="9"/>
        <v>0</v>
      </c>
      <c r="M34" s="63">
        <f t="shared" si="9"/>
        <v>0</v>
      </c>
      <c r="N34" s="63">
        <f t="shared" si="5"/>
        <v>624848502</v>
      </c>
      <c r="O34" s="63">
        <f t="shared" si="6"/>
        <v>384783766</v>
      </c>
      <c r="P34" s="61">
        <f t="shared" si="7"/>
        <v>240064736</v>
      </c>
    </row>
    <row r="35" spans="1:16" ht="12.75">
      <c r="A35" s="35"/>
      <c r="B35" s="36" t="s">
        <v>39</v>
      </c>
      <c r="C35" s="34" t="s">
        <v>93</v>
      </c>
      <c r="D35" s="63">
        <v>174632000</v>
      </c>
      <c r="E35" s="63">
        <f>52329339+31159375</f>
        <v>83488714</v>
      </c>
      <c r="F35" s="63">
        <v>397423569</v>
      </c>
      <c r="G35" s="63">
        <v>293219002</v>
      </c>
      <c r="H35" s="63"/>
      <c r="I35" s="63">
        <v>434983</v>
      </c>
      <c r="J35" s="63"/>
      <c r="K35" s="63">
        <v>624056</v>
      </c>
      <c r="L35" s="63"/>
      <c r="M35" s="63"/>
      <c r="N35" s="63">
        <f t="shared" si="5"/>
        <v>572055569</v>
      </c>
      <c r="O35" s="63">
        <f t="shared" si="6"/>
        <v>377766755</v>
      </c>
      <c r="P35" s="61">
        <f t="shared" si="7"/>
        <v>194288814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362535</v>
      </c>
      <c r="K36" s="63">
        <v>7017011</v>
      </c>
      <c r="L36" s="63"/>
      <c r="M36" s="63"/>
      <c r="N36" s="63">
        <f t="shared" si="5"/>
        <v>362535</v>
      </c>
      <c r="O36" s="63">
        <f t="shared" si="6"/>
        <v>7017011</v>
      </c>
      <c r="P36" s="61">
        <f t="shared" si="7"/>
        <v>-6654476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>
        <v>52200000</v>
      </c>
      <c r="K37" s="63"/>
      <c r="L37" s="63"/>
      <c r="M37" s="63"/>
      <c r="N37" s="63">
        <f t="shared" si="5"/>
        <v>52200000</v>
      </c>
      <c r="O37" s="63">
        <f t="shared" si="6"/>
        <v>0</v>
      </c>
      <c r="P37" s="61">
        <f t="shared" si="7"/>
        <v>52200000</v>
      </c>
    </row>
    <row r="38" spans="1:16" ht="12.75">
      <c r="A38" s="35"/>
      <c r="B38" s="34">
        <v>744</v>
      </c>
      <c r="C38" s="34" t="s">
        <v>134</v>
      </c>
      <c r="D38" s="63"/>
      <c r="E38" s="63"/>
      <c r="F38" s="63"/>
      <c r="G38" s="63"/>
      <c r="H38" s="63"/>
      <c r="I38" s="63"/>
      <c r="J38" s="63">
        <v>230398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9">
        <f>SUM(D40:D42)</f>
        <v>0</v>
      </c>
      <c r="E39" s="69">
        <f>SUM(E40:E42)</f>
        <v>0</v>
      </c>
      <c r="F39" s="69">
        <f aca="true" t="shared" si="10" ref="F39:M39">SUM(F40:F42)</f>
        <v>0</v>
      </c>
      <c r="G39" s="69">
        <f t="shared" si="10"/>
        <v>0</v>
      </c>
      <c r="H39" s="69">
        <f t="shared" si="10"/>
        <v>0</v>
      </c>
      <c r="I39" s="69">
        <f t="shared" si="10"/>
        <v>0</v>
      </c>
      <c r="J39" s="69">
        <f t="shared" si="10"/>
        <v>0</v>
      </c>
      <c r="K39" s="69">
        <f t="shared" si="10"/>
        <v>0</v>
      </c>
      <c r="L39" s="69">
        <f t="shared" si="10"/>
        <v>0</v>
      </c>
      <c r="M39" s="69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9">
        <f>SUM(D44:D46)</f>
        <v>0</v>
      </c>
      <c r="E43" s="69">
        <f>SUM(E44:E46)</f>
        <v>0</v>
      </c>
      <c r="F43" s="69">
        <f aca="true" t="shared" si="11" ref="F43:M43">SUM(F44:F46)</f>
        <v>0</v>
      </c>
      <c r="G43" s="69">
        <f t="shared" si="11"/>
        <v>0</v>
      </c>
      <c r="H43" s="69">
        <f t="shared" si="11"/>
        <v>0</v>
      </c>
      <c r="I43" s="69">
        <f t="shared" si="11"/>
        <v>0</v>
      </c>
      <c r="J43" s="69">
        <f t="shared" si="11"/>
        <v>0</v>
      </c>
      <c r="K43" s="69">
        <f t="shared" si="11"/>
        <v>0</v>
      </c>
      <c r="L43" s="69">
        <f t="shared" si="11"/>
        <v>0</v>
      </c>
      <c r="M43" s="69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9">
        <f>SUM(D48:D49)</f>
        <v>0</v>
      </c>
      <c r="E47" s="69">
        <f>SUM(E48:E49)</f>
        <v>0</v>
      </c>
      <c r="F47" s="69">
        <f aca="true" t="shared" si="12" ref="F47:M47">SUM(F48:F49)</f>
        <v>0</v>
      </c>
      <c r="G47" s="69">
        <f t="shared" si="12"/>
        <v>0</v>
      </c>
      <c r="H47" s="69">
        <f t="shared" si="12"/>
        <v>0</v>
      </c>
      <c r="I47" s="69">
        <f t="shared" si="12"/>
        <v>0</v>
      </c>
      <c r="J47" s="69">
        <f t="shared" si="12"/>
        <v>0</v>
      </c>
      <c r="K47" s="69">
        <f t="shared" si="12"/>
        <v>0</v>
      </c>
      <c r="L47" s="69">
        <f t="shared" si="12"/>
        <v>0</v>
      </c>
      <c r="M47" s="69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9">
        <f>SUM(D50)</f>
        <v>0</v>
      </c>
      <c r="E49" s="69">
        <f>SUM(E50)</f>
        <v>0</v>
      </c>
      <c r="F49" s="69">
        <f aca="true" t="shared" si="13" ref="F49:M49">SUM(F50)</f>
        <v>0</v>
      </c>
      <c r="G49" s="69">
        <f t="shared" si="13"/>
        <v>0</v>
      </c>
      <c r="H49" s="69">
        <f t="shared" si="13"/>
        <v>0</v>
      </c>
      <c r="I49" s="69">
        <f t="shared" si="13"/>
        <v>0</v>
      </c>
      <c r="J49" s="69">
        <f t="shared" si="13"/>
        <v>0</v>
      </c>
      <c r="K49" s="69">
        <f t="shared" si="13"/>
        <v>0</v>
      </c>
      <c r="L49" s="69">
        <f t="shared" si="13"/>
        <v>0</v>
      </c>
      <c r="M49" s="69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18200000</v>
      </c>
      <c r="E52" s="63">
        <f>SUM(E53:E56)</f>
        <v>11012848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18200000</v>
      </c>
      <c r="O52" s="63">
        <f t="shared" si="6"/>
        <v>11012848</v>
      </c>
      <c r="P52" s="61">
        <f t="shared" si="7"/>
        <v>7187152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18200000</v>
      </c>
      <c r="E55" s="63">
        <v>11012848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18200000</v>
      </c>
      <c r="O55" s="63">
        <f t="shared" si="6"/>
        <v>11012848</v>
      </c>
      <c r="P55" s="61">
        <f t="shared" si="7"/>
        <v>7187152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6" ht="16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16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76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6" t="s">
        <v>139</v>
      </c>
      <c r="D65" s="74" t="s">
        <v>127</v>
      </c>
      <c r="E65" s="74"/>
      <c r="F65" s="74" t="s">
        <v>128</v>
      </c>
      <c r="G65" s="74"/>
      <c r="H65" s="74" t="s">
        <v>129</v>
      </c>
      <c r="I65" s="74"/>
      <c r="J65" s="74" t="s">
        <v>130</v>
      </c>
      <c r="K65" s="74"/>
      <c r="L65" s="74" t="s">
        <v>131</v>
      </c>
      <c r="M65" s="74"/>
      <c r="N65" s="77" t="s">
        <v>132</v>
      </c>
      <c r="O65" s="77"/>
      <c r="P65" s="77"/>
    </row>
    <row r="66" spans="1:16" ht="53.25" customHeight="1">
      <c r="A66" s="4"/>
      <c r="B66" s="3"/>
      <c r="C66" s="76"/>
      <c r="D66" s="30" t="s">
        <v>0</v>
      </c>
      <c r="E66" s="30" t="s">
        <v>138</v>
      </c>
      <c r="F66" s="30" t="s">
        <v>1</v>
      </c>
      <c r="G66" s="30" t="s">
        <v>138</v>
      </c>
      <c r="H66" s="30" t="s">
        <v>1</v>
      </c>
      <c r="I66" s="30" t="s">
        <v>138</v>
      </c>
      <c r="J66" s="30" t="s">
        <v>1</v>
      </c>
      <c r="K66" s="30" t="s">
        <v>138</v>
      </c>
      <c r="L66" s="30" t="s">
        <v>1</v>
      </c>
      <c r="M66" s="30" t="s">
        <v>138</v>
      </c>
      <c r="N66" s="40" t="s">
        <v>1</v>
      </c>
      <c r="O66" s="30" t="s">
        <v>138</v>
      </c>
      <c r="P66" s="30" t="s">
        <v>133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71337194</v>
      </c>
      <c r="E67" s="63">
        <f>SUM(E68:E71)</f>
        <v>48523560</v>
      </c>
      <c r="F67" s="63">
        <f aca="true" t="shared" si="16" ref="F67:M67">SUM(F68:F71)</f>
        <v>353192988</v>
      </c>
      <c r="G67" s="63">
        <f t="shared" si="16"/>
        <v>264288230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424530182</v>
      </c>
      <c r="O67" s="63">
        <f t="shared" si="17"/>
        <v>312811790</v>
      </c>
      <c r="P67" s="61">
        <f aca="true" t="shared" si="18" ref="P67:P115">N67-O67</f>
        <v>111718392</v>
      </c>
    </row>
    <row r="68" spans="1:16" ht="12.75">
      <c r="A68" s="26"/>
      <c r="B68" s="25">
        <v>401</v>
      </c>
      <c r="C68" s="24" t="s">
        <v>45</v>
      </c>
      <c r="D68" s="63">
        <v>47971031</v>
      </c>
      <c r="E68" s="63">
        <v>32518631</v>
      </c>
      <c r="F68" s="63">
        <v>256742999</v>
      </c>
      <c r="G68" s="63">
        <v>191496448</v>
      </c>
      <c r="H68" s="63"/>
      <c r="I68" s="63"/>
      <c r="J68" s="63"/>
      <c r="K68" s="63"/>
      <c r="L68" s="63"/>
      <c r="M68" s="63"/>
      <c r="N68" s="63">
        <f t="shared" si="17"/>
        <v>304714030</v>
      </c>
      <c r="O68" s="63">
        <f t="shared" si="17"/>
        <v>224015079</v>
      </c>
      <c r="P68" s="61">
        <f t="shared" si="18"/>
        <v>80698951</v>
      </c>
    </row>
    <row r="69" spans="1:16" ht="12.75">
      <c r="A69" s="26"/>
      <c r="B69" s="25">
        <v>402</v>
      </c>
      <c r="C69" s="24" t="s">
        <v>46</v>
      </c>
      <c r="D69" s="63">
        <v>18366163</v>
      </c>
      <c r="E69" s="63">
        <v>12220902</v>
      </c>
      <c r="F69" s="63">
        <v>96449989</v>
      </c>
      <c r="G69" s="63">
        <v>72791782</v>
      </c>
      <c r="H69" s="63"/>
      <c r="I69" s="63"/>
      <c r="J69" s="63"/>
      <c r="K69" s="63"/>
      <c r="L69" s="63"/>
      <c r="M69" s="63"/>
      <c r="N69" s="63">
        <f t="shared" si="17"/>
        <v>114816152</v>
      </c>
      <c r="O69" s="63">
        <f t="shared" si="17"/>
        <v>85012684</v>
      </c>
      <c r="P69" s="61">
        <f t="shared" si="18"/>
        <v>29803468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5000000</v>
      </c>
      <c r="E71" s="63">
        <v>3784027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5000000</v>
      </c>
      <c r="O71" s="63">
        <f t="shared" si="17"/>
        <v>3784027</v>
      </c>
      <c r="P71" s="61">
        <f t="shared" si="18"/>
        <v>1215973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125085150</v>
      </c>
      <c r="E77" s="63">
        <f>SUM(E78:E84)</f>
        <v>101037509</v>
      </c>
      <c r="F77" s="63">
        <f aca="true" t="shared" si="20" ref="F77:M77">SUM(F78:F84)</f>
        <v>43950581</v>
      </c>
      <c r="G77" s="63">
        <f t="shared" si="20"/>
        <v>20150430</v>
      </c>
      <c r="H77" s="63">
        <f t="shared" si="20"/>
        <v>20633132</v>
      </c>
      <c r="I77" s="63">
        <f t="shared" si="20"/>
        <v>5827026</v>
      </c>
      <c r="J77" s="63">
        <f t="shared" si="20"/>
        <v>2454933</v>
      </c>
      <c r="K77" s="63">
        <f t="shared" si="20"/>
        <v>1137777</v>
      </c>
      <c r="L77" s="63">
        <f t="shared" si="20"/>
        <v>0</v>
      </c>
      <c r="M77" s="63">
        <f t="shared" si="20"/>
        <v>0</v>
      </c>
      <c r="N77" s="63">
        <f t="shared" si="17"/>
        <v>192123796</v>
      </c>
      <c r="O77" s="63">
        <f t="shared" si="17"/>
        <v>128152742</v>
      </c>
      <c r="P77" s="61">
        <f t="shared" si="18"/>
        <v>63971054</v>
      </c>
    </row>
    <row r="78" spans="1:16" ht="12.75">
      <c r="A78" s="26"/>
      <c r="B78" s="25">
        <v>420</v>
      </c>
      <c r="C78" s="24" t="s">
        <v>55</v>
      </c>
      <c r="D78" s="63">
        <v>310000</v>
      </c>
      <c r="E78" s="63">
        <v>87300</v>
      </c>
      <c r="F78" s="63">
        <v>45000</v>
      </c>
      <c r="G78" s="63">
        <v>2680</v>
      </c>
      <c r="H78" s="63">
        <v>314000</v>
      </c>
      <c r="I78" s="63">
        <v>12280</v>
      </c>
      <c r="J78" s="63">
        <v>105000</v>
      </c>
      <c r="K78" s="63">
        <v>105000</v>
      </c>
      <c r="L78" s="63"/>
      <c r="M78" s="63"/>
      <c r="N78" s="63">
        <f t="shared" si="17"/>
        <v>774000</v>
      </c>
      <c r="O78" s="63">
        <f t="shared" si="17"/>
        <v>207260</v>
      </c>
      <c r="P78" s="61">
        <f t="shared" si="18"/>
        <v>566740</v>
      </c>
    </row>
    <row r="79" spans="1:16" ht="12.75">
      <c r="A79" s="26"/>
      <c r="B79" s="25">
        <v>421</v>
      </c>
      <c r="C79" s="24" t="s">
        <v>56</v>
      </c>
      <c r="D79" s="63">
        <v>47009809</v>
      </c>
      <c r="E79" s="63">
        <v>42164640</v>
      </c>
      <c r="F79" s="63">
        <f>20266902-800000+500000</f>
        <v>19966902</v>
      </c>
      <c r="G79" s="63">
        <v>9889295</v>
      </c>
      <c r="H79" s="63">
        <v>3330000</v>
      </c>
      <c r="I79" s="63">
        <v>774195</v>
      </c>
      <c r="J79" s="63"/>
      <c r="K79" s="63"/>
      <c r="L79" s="63"/>
      <c r="M79" s="63"/>
      <c r="N79" s="63">
        <f t="shared" si="17"/>
        <v>70306711</v>
      </c>
      <c r="O79" s="63">
        <f t="shared" si="17"/>
        <v>52828130</v>
      </c>
      <c r="P79" s="61">
        <f t="shared" si="18"/>
        <v>17478581</v>
      </c>
    </row>
    <row r="80" spans="1:16" ht="12.75">
      <c r="A80" s="26"/>
      <c r="B80" s="25">
        <v>423</v>
      </c>
      <c r="C80" s="24" t="s">
        <v>57</v>
      </c>
      <c r="D80" s="63">
        <v>3920000</v>
      </c>
      <c r="E80" s="63">
        <v>904547</v>
      </c>
      <c r="F80" s="63">
        <f>2151569+600000</f>
        <v>2751569</v>
      </c>
      <c r="G80" s="63">
        <v>1484571</v>
      </c>
      <c r="H80" s="63">
        <v>7914800</v>
      </c>
      <c r="I80" s="63">
        <v>2586671</v>
      </c>
      <c r="J80" s="63"/>
      <c r="K80" s="63"/>
      <c r="L80" s="63"/>
      <c r="M80" s="63"/>
      <c r="N80" s="63">
        <f t="shared" si="17"/>
        <v>14586369</v>
      </c>
      <c r="O80" s="63">
        <f t="shared" si="17"/>
        <v>4975789</v>
      </c>
      <c r="P80" s="61">
        <f t="shared" si="18"/>
        <v>9610580</v>
      </c>
    </row>
    <row r="81" spans="1:16" ht="12.75">
      <c r="A81" s="26"/>
      <c r="B81" s="25">
        <v>424</v>
      </c>
      <c r="C81" s="24" t="s">
        <v>58</v>
      </c>
      <c r="D81" s="63">
        <v>33399563</v>
      </c>
      <c r="E81" s="63">
        <v>27367980</v>
      </c>
      <c r="F81" s="63">
        <v>2372147</v>
      </c>
      <c r="G81" s="63">
        <v>654027</v>
      </c>
      <c r="H81" s="63">
        <v>1114200</v>
      </c>
      <c r="I81" s="63">
        <v>51545</v>
      </c>
      <c r="J81" s="63">
        <v>92398</v>
      </c>
      <c r="K81" s="63"/>
      <c r="L81" s="63"/>
      <c r="M81" s="63"/>
      <c r="N81" s="63">
        <f t="shared" si="17"/>
        <v>36978308</v>
      </c>
      <c r="O81" s="63">
        <f t="shared" si="17"/>
        <v>28073552</v>
      </c>
      <c r="P81" s="61">
        <f t="shared" si="18"/>
        <v>8904756</v>
      </c>
    </row>
    <row r="82" spans="1:16" ht="12.75">
      <c r="A82" s="26"/>
      <c r="B82" s="25">
        <v>425</v>
      </c>
      <c r="C82" s="24" t="s">
        <v>59</v>
      </c>
      <c r="D82" s="63">
        <v>36565778</v>
      </c>
      <c r="E82" s="63">
        <v>28592759</v>
      </c>
      <c r="F82" s="63">
        <f>18798750-510000</f>
        <v>18288750</v>
      </c>
      <c r="G82" s="63">
        <v>7934939</v>
      </c>
      <c r="H82" s="63">
        <v>6621832</v>
      </c>
      <c r="I82" s="63">
        <v>2170342</v>
      </c>
      <c r="J82" s="63">
        <v>1654535</v>
      </c>
      <c r="K82" s="63">
        <v>1030677</v>
      </c>
      <c r="L82" s="63"/>
      <c r="M82" s="63"/>
      <c r="N82" s="63">
        <f t="shared" si="17"/>
        <v>63130895</v>
      </c>
      <c r="O82" s="63">
        <f t="shared" si="17"/>
        <v>39728717</v>
      </c>
      <c r="P82" s="61">
        <f t="shared" si="18"/>
        <v>23402178</v>
      </c>
    </row>
    <row r="83" spans="1:16" ht="12.75">
      <c r="A83" s="26"/>
      <c r="B83" s="25">
        <v>426</v>
      </c>
      <c r="C83" s="24" t="s">
        <v>60</v>
      </c>
      <c r="D83" s="63">
        <v>3880000</v>
      </c>
      <c r="E83" s="63">
        <v>1920283</v>
      </c>
      <c r="F83" s="63">
        <f>316213+200000+10000</f>
        <v>526213</v>
      </c>
      <c r="G83" s="63">
        <v>184918</v>
      </c>
      <c r="H83" s="63">
        <v>1338300</v>
      </c>
      <c r="I83" s="63">
        <v>231993</v>
      </c>
      <c r="J83" s="63">
        <v>603000</v>
      </c>
      <c r="K83" s="63">
        <v>2100</v>
      </c>
      <c r="L83" s="63"/>
      <c r="M83" s="63"/>
      <c r="N83" s="63">
        <f t="shared" si="17"/>
        <v>6347513</v>
      </c>
      <c r="O83" s="63">
        <f t="shared" si="17"/>
        <v>2339294</v>
      </c>
      <c r="P83" s="61">
        <f t="shared" si="18"/>
        <v>4008219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36375597</v>
      </c>
      <c r="E89" s="63">
        <f>SUM(E90:E94)</f>
        <v>23634932</v>
      </c>
      <c r="F89" s="63">
        <f aca="true" t="shared" si="22" ref="F89:M89">SUM(F90:F94)</f>
        <v>0</v>
      </c>
      <c r="G89" s="63">
        <f t="shared" si="22"/>
        <v>0</v>
      </c>
      <c r="H89" s="63">
        <f t="shared" si="22"/>
        <v>100000</v>
      </c>
      <c r="I89" s="63">
        <f t="shared" si="22"/>
        <v>8400</v>
      </c>
      <c r="J89" s="63">
        <f t="shared" si="22"/>
        <v>600000</v>
      </c>
      <c r="K89" s="63">
        <f t="shared" si="22"/>
        <v>129533</v>
      </c>
      <c r="L89" s="63">
        <f t="shared" si="22"/>
        <v>0</v>
      </c>
      <c r="M89" s="63">
        <f t="shared" si="22"/>
        <v>0</v>
      </c>
      <c r="N89" s="63">
        <f t="shared" si="17"/>
        <v>37075597</v>
      </c>
      <c r="O89" s="63">
        <f t="shared" si="17"/>
        <v>23772865</v>
      </c>
      <c r="P89" s="61">
        <f t="shared" si="18"/>
        <v>13302732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8600000</v>
      </c>
      <c r="E92" s="63">
        <v>2900000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8600000</v>
      </c>
      <c r="O92" s="63">
        <f t="shared" si="17"/>
        <v>2900000</v>
      </c>
      <c r="P92" s="61">
        <f t="shared" si="18"/>
        <v>5700000</v>
      </c>
    </row>
    <row r="93" spans="1:16" ht="12.75">
      <c r="A93" s="26"/>
      <c r="B93" s="25">
        <v>464</v>
      </c>
      <c r="C93" s="24" t="s">
        <v>69</v>
      </c>
      <c r="D93" s="63">
        <v>27775597</v>
      </c>
      <c r="E93" s="63">
        <v>20734932</v>
      </c>
      <c r="F93" s="63"/>
      <c r="G93" s="63"/>
      <c r="H93" s="63">
        <v>100000</v>
      </c>
      <c r="I93" s="63">
        <v>8400</v>
      </c>
      <c r="J93" s="63">
        <v>600000</v>
      </c>
      <c r="K93" s="63">
        <v>129533</v>
      </c>
      <c r="L93" s="63"/>
      <c r="M93" s="63"/>
      <c r="N93" s="63">
        <f t="shared" si="17"/>
        <v>28475597</v>
      </c>
      <c r="O93" s="63">
        <f t="shared" si="17"/>
        <v>20872865</v>
      </c>
      <c r="P93" s="61">
        <f t="shared" si="18"/>
        <v>7602732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1000000</v>
      </c>
      <c r="E95" s="63">
        <f>SUM(E96:E99)</f>
        <v>265000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1000000</v>
      </c>
      <c r="O95" s="63">
        <f t="shared" si="17"/>
        <v>265000</v>
      </c>
      <c r="P95" s="61">
        <f t="shared" si="18"/>
        <v>735000</v>
      </c>
    </row>
    <row r="96" spans="1:16" ht="12.75">
      <c r="A96" s="26"/>
      <c r="B96" s="25">
        <v>471</v>
      </c>
      <c r="C96" s="24" t="s">
        <v>72</v>
      </c>
      <c r="D96" s="63">
        <v>1000000</v>
      </c>
      <c r="E96" s="63">
        <v>265000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1000000</v>
      </c>
      <c r="O96" s="63">
        <f t="shared" si="17"/>
        <v>265000</v>
      </c>
      <c r="P96" s="61">
        <f t="shared" si="18"/>
        <v>735000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5500000</v>
      </c>
      <c r="E100" s="63">
        <f>SUM(E101:E103)</f>
        <v>5198360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5500000</v>
      </c>
      <c r="O100" s="63">
        <f t="shared" si="17"/>
        <v>5198360</v>
      </c>
      <c r="P100" s="61">
        <f t="shared" si="18"/>
        <v>301640</v>
      </c>
    </row>
    <row r="101" spans="1:16" ht="12.75">
      <c r="A101" s="26"/>
      <c r="B101" s="25">
        <v>491</v>
      </c>
      <c r="C101" s="24" t="s">
        <v>77</v>
      </c>
      <c r="D101" s="63">
        <v>5200000</v>
      </c>
      <c r="E101" s="63">
        <v>5198360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5200000</v>
      </c>
      <c r="O101" s="63">
        <f t="shared" si="17"/>
        <v>5198360</v>
      </c>
      <c r="P101" s="61">
        <f t="shared" si="18"/>
        <v>1640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112342059</v>
      </c>
      <c r="E105" s="63">
        <f>SUM(E106:E115)</f>
        <v>25264693</v>
      </c>
      <c r="F105" s="63">
        <f aca="true" t="shared" si="25" ref="F105:M105">SUM(F106:F115)</f>
        <v>280000</v>
      </c>
      <c r="G105" s="63">
        <f t="shared" si="25"/>
        <v>0</v>
      </c>
      <c r="H105" s="63">
        <f t="shared" si="25"/>
        <v>735000</v>
      </c>
      <c r="I105" s="63">
        <f t="shared" si="25"/>
        <v>96231</v>
      </c>
      <c r="J105" s="63">
        <f t="shared" si="25"/>
        <v>49738000</v>
      </c>
      <c r="K105" s="63">
        <f t="shared" si="25"/>
        <v>6373757</v>
      </c>
      <c r="L105" s="63">
        <f t="shared" si="25"/>
        <v>0</v>
      </c>
      <c r="M105" s="63">
        <f t="shared" si="25"/>
        <v>0</v>
      </c>
      <c r="N105" s="63">
        <f t="shared" si="17"/>
        <v>163095059</v>
      </c>
      <c r="O105" s="63">
        <f t="shared" si="17"/>
        <v>31734681</v>
      </c>
      <c r="P105" s="61">
        <f t="shared" si="18"/>
        <v>131360378</v>
      </c>
    </row>
    <row r="106" spans="1:16" ht="12.75">
      <c r="A106" s="26"/>
      <c r="B106" s="25">
        <v>480</v>
      </c>
      <c r="C106" s="24" t="s">
        <v>81</v>
      </c>
      <c r="D106" s="63">
        <v>3220000</v>
      </c>
      <c r="E106" s="63">
        <v>411167</v>
      </c>
      <c r="F106" s="63"/>
      <c r="G106" s="63"/>
      <c r="H106" s="63">
        <v>685000</v>
      </c>
      <c r="I106" s="63">
        <v>96231</v>
      </c>
      <c r="J106" s="63">
        <v>1138000</v>
      </c>
      <c r="K106" s="63">
        <v>212290</v>
      </c>
      <c r="L106" s="63"/>
      <c r="M106" s="63"/>
      <c r="N106" s="63">
        <f t="shared" si="17"/>
        <v>5043000</v>
      </c>
      <c r="O106" s="63">
        <f t="shared" si="17"/>
        <v>719688</v>
      </c>
      <c r="P106" s="61">
        <f t="shared" si="18"/>
        <v>4323312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103872059</v>
      </c>
      <c r="E108" s="63">
        <v>23310182</v>
      </c>
      <c r="F108" s="63"/>
      <c r="G108" s="63"/>
      <c r="H108" s="63"/>
      <c r="I108" s="63"/>
      <c r="J108" s="63">
        <v>48600000</v>
      </c>
      <c r="K108" s="63">
        <v>6161467</v>
      </c>
      <c r="L108" s="63"/>
      <c r="M108" s="63"/>
      <c r="N108" s="63">
        <f t="shared" si="17"/>
        <v>152472059</v>
      </c>
      <c r="O108" s="63">
        <f t="shared" si="17"/>
        <v>29471649</v>
      </c>
      <c r="P108" s="61">
        <f t="shared" si="18"/>
        <v>123000410</v>
      </c>
    </row>
    <row r="109" spans="1:16" ht="12.75">
      <c r="A109" s="26"/>
      <c r="B109" s="25">
        <v>483</v>
      </c>
      <c r="C109" s="24" t="s">
        <v>84</v>
      </c>
      <c r="D109" s="63">
        <v>350000</v>
      </c>
      <c r="E109" s="63"/>
      <c r="F109" s="63">
        <v>280000</v>
      </c>
      <c r="G109" s="63"/>
      <c r="H109" s="63">
        <v>50000</v>
      </c>
      <c r="I109" s="63"/>
      <c r="J109" s="63"/>
      <c r="K109" s="63"/>
      <c r="L109" s="63"/>
      <c r="M109" s="63"/>
      <c r="N109" s="63">
        <f t="shared" si="17"/>
        <v>680000</v>
      </c>
      <c r="O109" s="63">
        <f t="shared" si="17"/>
        <v>0</v>
      </c>
      <c r="P109" s="61">
        <f t="shared" si="18"/>
        <v>680000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2000000</v>
      </c>
      <c r="E111" s="63">
        <v>1543344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2000000</v>
      </c>
      <c r="O111" s="63">
        <f t="shared" si="17"/>
        <v>1543344</v>
      </c>
      <c r="P111" s="61">
        <f t="shared" si="18"/>
        <v>456656</v>
      </c>
    </row>
    <row r="112" spans="1:16" ht="12.75">
      <c r="A112" s="28"/>
      <c r="B112" s="25">
        <v>486</v>
      </c>
      <c r="C112" s="24" t="s">
        <v>87</v>
      </c>
      <c r="D112" s="63">
        <v>2900000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2900000</v>
      </c>
      <c r="O112" s="63">
        <f t="shared" si="17"/>
        <v>0</v>
      </c>
      <c r="P112" s="61">
        <f t="shared" si="18"/>
        <v>2900000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0" t="s">
        <v>124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6" ht="1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58.5" customHeigh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27.7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ht="18.75" customHeight="1">
      <c r="A121" s="16"/>
      <c r="B121" s="16"/>
      <c r="C121" s="16" t="s">
        <v>102</v>
      </c>
      <c r="D121" s="78"/>
      <c r="E121" s="78"/>
      <c r="F121" s="9"/>
      <c r="G121" s="9"/>
      <c r="H121" s="9"/>
      <c r="I121" s="9"/>
      <c r="J121" s="9"/>
      <c r="K121" s="9"/>
      <c r="L121" s="9"/>
      <c r="M121" s="9"/>
      <c r="N121" s="85" t="s">
        <v>96</v>
      </c>
      <c r="O121" s="85"/>
      <c r="P121" s="85"/>
    </row>
    <row r="122" spans="1:16" ht="19.5" customHeight="1">
      <c r="A122" s="16"/>
      <c r="B122" s="16"/>
      <c r="C122" s="16" t="s">
        <v>123</v>
      </c>
      <c r="D122" s="78"/>
      <c r="E122" s="78"/>
      <c r="F122" s="9"/>
      <c r="G122" s="9"/>
      <c r="H122" s="9"/>
      <c r="K122" s="9"/>
      <c r="L122" s="9"/>
      <c r="M122" s="9"/>
      <c r="N122" s="86" t="s">
        <v>101</v>
      </c>
      <c r="O122" s="86"/>
      <c r="P122" s="86"/>
    </row>
    <row r="123" spans="1:14" ht="24.75" customHeight="1">
      <c r="A123" s="83"/>
      <c r="B123" s="83"/>
      <c r="C123" s="83"/>
      <c r="D123" s="78"/>
      <c r="E123" s="78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2019-07-12T12:09:42Z</cp:lastPrinted>
  <dcterms:created xsi:type="dcterms:W3CDTF">2010-06-28T08:20:16Z</dcterms:created>
  <dcterms:modified xsi:type="dcterms:W3CDTF">2019-11-21T11:06:14Z</dcterms:modified>
  <cp:category/>
  <cp:version/>
  <cp:contentType/>
  <cp:contentStatus/>
</cp:coreProperties>
</file>