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K1" sheetId="1" r:id="rId1"/>
  </sheets>
  <definedNames>
    <definedName name="_xlnm.Print_Area" localSheetId="0">'K1'!$A$1:$P$122</definedName>
  </definedNames>
  <calcPr fullCalcOnLoad="1"/>
</workbook>
</file>

<file path=xl/sharedStrings.xml><?xml version="1.0" encoding="utf-8"?>
<sst xmlns="http://schemas.openxmlformats.org/spreadsheetml/2006/main" count="171" uniqueCount="140">
  <si>
    <t xml:space="preserve">Plan    </t>
  </si>
  <si>
    <t>711</t>
  </si>
  <si>
    <t>712</t>
  </si>
  <si>
    <t>713</t>
  </si>
  <si>
    <t>714</t>
  </si>
  <si>
    <t>715</t>
  </si>
  <si>
    <t>717</t>
  </si>
  <si>
    <t>718</t>
  </si>
  <si>
    <t>721</t>
  </si>
  <si>
    <t>722</t>
  </si>
  <si>
    <t>723</t>
  </si>
  <si>
    <t>724</t>
  </si>
  <si>
    <t>725</t>
  </si>
  <si>
    <t>741</t>
  </si>
  <si>
    <t>742</t>
  </si>
  <si>
    <t xml:space="preserve"> ________________________________     </t>
  </si>
  <si>
    <t>751</t>
  </si>
  <si>
    <t>753</t>
  </si>
  <si>
    <t>754</t>
  </si>
  <si>
    <t>761</t>
  </si>
  <si>
    <t>762</t>
  </si>
  <si>
    <t>769</t>
  </si>
  <si>
    <t>771</t>
  </si>
  <si>
    <t>781</t>
  </si>
  <si>
    <t>Formular K1</t>
  </si>
  <si>
    <t>Komuna e KËRÇOVËS</t>
  </si>
  <si>
    <r>
      <t xml:space="preserve">                                                     (</t>
    </r>
    <r>
      <rPr>
        <sz val="9"/>
        <rFont val="Times New Roman"/>
        <family val="1"/>
      </rPr>
      <t>ditë,muaj,vit</t>
    </r>
    <r>
      <rPr>
        <sz val="9"/>
        <rFont val="MAC C Times"/>
        <family val="1"/>
      </rPr>
      <t xml:space="preserve">)                 </t>
    </r>
    <r>
      <rPr>
        <sz val="9"/>
        <rFont val="Times New Roman"/>
        <family val="1"/>
      </rPr>
      <t xml:space="preserve"> (ditë,muaj,vit)</t>
    </r>
  </si>
  <si>
    <r>
      <t xml:space="preserve">                                                                                    </t>
    </r>
    <r>
      <rPr>
        <sz val="9"/>
        <rFont val="Times New Roman"/>
        <family val="1"/>
      </rPr>
      <t xml:space="preserve">    (ditë,muaj,vit) </t>
    </r>
  </si>
  <si>
    <r>
      <t xml:space="preserve"> </t>
    </r>
    <r>
      <rPr>
        <b/>
        <u val="single"/>
        <sz val="10"/>
        <rFont val="Times New Roman"/>
        <family val="1"/>
      </rPr>
      <t>BILANCI OPERATIV VIJUES:</t>
    </r>
  </si>
  <si>
    <t>TË ARDHURAT E PËRGJITHSHME VIJUESE OPERATIVE</t>
  </si>
  <si>
    <t>SHPENZIMET E PËRGJITHSHME VIJUESE OPERATIVE</t>
  </si>
  <si>
    <t>BILANCI KAPITAL:</t>
  </si>
  <si>
    <t>TË ARDHURAT E PËRGJITHSHME KAPITALE</t>
  </si>
  <si>
    <t>SHPENZIMET E PËRGJITHSHME KAPITALE</t>
  </si>
  <si>
    <t>TË ARDHURAT TATIMORE</t>
  </si>
  <si>
    <t>Tatim nga të ardhurat, nga fitimet dhe fitimet kapitale</t>
  </si>
  <si>
    <t>Kontribute për sigurim social</t>
  </si>
  <si>
    <t>Tatim në pronësi</t>
  </si>
  <si>
    <t>Tatime nga shërbime specifike</t>
  </si>
  <si>
    <t>Taksa për shfrytëzim ose leje për ushtrimin e veprimtarisë</t>
  </si>
  <si>
    <t>TË ARDHURA TË PA TATIMUARA</t>
  </si>
  <si>
    <r>
      <t xml:space="preserve"> </t>
    </r>
    <r>
      <rPr>
        <sz val="10"/>
        <color indexed="8"/>
        <rFont val="Times New Roman"/>
        <family val="1"/>
      </rPr>
      <t>Të ardhurat nga sipërmarrjet dhe të ardhura nga pronësia</t>
    </r>
  </si>
  <si>
    <r>
      <t xml:space="preserve"> </t>
    </r>
    <r>
      <rPr>
        <sz val="10"/>
        <color indexed="8"/>
        <rFont val="Times New Roman"/>
        <family val="1"/>
      </rPr>
      <t xml:space="preserve"> Gjoba, taksa gjygjësore dhe administrative</t>
    </r>
  </si>
  <si>
    <t>Tjera shërbime Qeveritare</t>
  </si>
  <si>
    <t>Të ardhura tjera të patatimuara</t>
  </si>
  <si>
    <t>TRANSFERE DHE TATIME</t>
  </si>
  <si>
    <r>
      <t xml:space="preserve"> </t>
    </r>
    <r>
      <rPr>
        <sz val="10"/>
        <color indexed="8"/>
        <rFont val="Times New Roman"/>
        <family val="1"/>
      </rPr>
      <t>Transfere nga nivele tjera të qeverisë</t>
    </r>
  </si>
  <si>
    <t>Tatime nga vendet e jashtme</t>
  </si>
  <si>
    <t>Tatime vijuese</t>
  </si>
  <si>
    <r>
      <t xml:space="preserve"> </t>
    </r>
    <r>
      <rPr>
        <b/>
        <sz val="10"/>
        <color indexed="8"/>
        <rFont val="Times New Roman"/>
        <family val="1"/>
      </rPr>
      <t>BORXH I BRENDSHËM</t>
    </r>
  </si>
  <si>
    <t>Borxhe afatshkurtëra në vend</t>
  </si>
  <si>
    <r>
      <t xml:space="preserve"> </t>
    </r>
    <r>
      <rPr>
        <sz val="10"/>
        <color indexed="8"/>
        <rFont val="Times New Roman"/>
        <family val="1"/>
      </rPr>
      <t>Obligues afatgjatë</t>
    </r>
  </si>
  <si>
    <r>
      <t xml:space="preserve"> </t>
    </r>
    <r>
      <rPr>
        <sz val="10"/>
        <color indexed="8"/>
        <rFont val="Times New Roman"/>
        <family val="1"/>
      </rPr>
      <t>Borxh tjetër i brendshëm</t>
    </r>
  </si>
  <si>
    <t>BORXH  JASHTËVENDIT</t>
  </si>
  <si>
    <t>Agjencione zhvillimore ndërkombëtare</t>
  </si>
  <si>
    <r>
      <t xml:space="preserve"> </t>
    </r>
    <r>
      <rPr>
        <sz val="10"/>
        <color indexed="8"/>
        <rFont val="Times New Roman"/>
        <family val="1"/>
      </rPr>
      <t>Qeveri të huaja</t>
    </r>
  </si>
  <si>
    <r>
      <t xml:space="preserve"> </t>
    </r>
    <r>
      <rPr>
        <sz val="10"/>
        <color indexed="8"/>
        <rFont val="Times New Roman"/>
        <family val="1"/>
      </rPr>
      <t>Tjera borxhe jashtvendit</t>
    </r>
  </si>
  <si>
    <t>SHITJA E LETRAVE ME VLERË</t>
  </si>
  <si>
    <r>
      <t xml:space="preserve"> </t>
    </r>
    <r>
      <rPr>
        <b/>
        <sz val="10"/>
        <color indexed="8"/>
        <rFont val="Times New Roman"/>
        <family val="1"/>
      </rPr>
      <t>TË ARDHURA NGA PAGESA E HUAVE</t>
    </r>
  </si>
  <si>
    <t>Të ardhura nga huat e dhëna të paguara</t>
  </si>
  <si>
    <r>
      <t xml:space="preserve"> </t>
    </r>
    <r>
      <rPr>
        <b/>
        <sz val="10"/>
        <color indexed="8"/>
        <rFont val="Times New Roman"/>
        <family val="1"/>
      </rPr>
      <t>TË ARDHURA KAPITALE</t>
    </r>
  </si>
  <si>
    <t>Shitja e mjeteve kapitale</t>
  </si>
  <si>
    <t>Shitja e mallrave</t>
  </si>
  <si>
    <t>Shitja e tokës dhe investime jomateriale</t>
  </si>
  <si>
    <t>Të ardhura nga devidenda</t>
  </si>
  <si>
    <t>Transfere nga nivele tjera të qeverisë</t>
  </si>
  <si>
    <r>
      <t xml:space="preserve"> </t>
    </r>
    <r>
      <rPr>
        <sz val="10"/>
        <color indexed="8"/>
        <rFont val="Times New Roman"/>
        <family val="1"/>
      </rPr>
      <t>Donacione kapitale</t>
    </r>
  </si>
  <si>
    <t>ARSYETIM</t>
  </si>
  <si>
    <r>
      <t xml:space="preserve">  </t>
    </r>
    <r>
      <rPr>
        <sz val="8"/>
        <color indexed="8"/>
        <rFont val="Times New Roman"/>
        <family val="1"/>
      </rPr>
      <t>Plan</t>
    </r>
  </si>
  <si>
    <r>
      <t>(</t>
    </r>
    <r>
      <rPr>
        <i/>
        <sz val="10"/>
        <rFont val="Times New Roman"/>
        <family val="1"/>
      </rPr>
      <t>në denarë</t>
    </r>
    <r>
      <rPr>
        <i/>
        <sz val="10"/>
        <rFont val="MAC C Times"/>
        <family val="1"/>
      </rPr>
      <t>)</t>
    </r>
  </si>
  <si>
    <r>
      <t xml:space="preserve"> </t>
    </r>
    <r>
      <rPr>
        <sz val="10"/>
        <color indexed="8"/>
        <rFont val="Times New Roman"/>
        <family val="1"/>
      </rPr>
      <t>Taksa dhe kompensime</t>
    </r>
  </si>
  <si>
    <r>
      <t xml:space="preserve"> </t>
    </r>
    <r>
      <rPr>
        <b/>
        <sz val="10"/>
        <color indexed="8"/>
        <rFont val="Times New Roman"/>
        <family val="1"/>
      </rPr>
      <t>RROGA DHE KOMPENSIME</t>
    </r>
  </si>
  <si>
    <t>Rrogat themelore</t>
  </si>
  <si>
    <r>
      <t xml:space="preserve"> </t>
    </r>
    <r>
      <rPr>
        <sz val="10"/>
        <color indexed="8"/>
        <rFont val="Times New Roman"/>
        <family val="1"/>
      </rPr>
      <t>Kontribute për sigurim social</t>
    </r>
  </si>
  <si>
    <t>Përfitime tjera nga rrogat</t>
  </si>
  <si>
    <r>
      <t xml:space="preserve"> </t>
    </r>
    <r>
      <rPr>
        <sz val="10"/>
        <color indexed="8"/>
        <rFont val="Times New Roman"/>
        <family val="1"/>
      </rPr>
      <t>Kompensime</t>
    </r>
  </si>
  <si>
    <t>REZERVA DHE SHPENZIME TË PADEFINUARA</t>
  </si>
  <si>
    <t>Finansimi i programeve të reja dhe nënprogrameve</t>
  </si>
  <si>
    <t xml:space="preserve"> Rezerva ekzistuse (shpenzime të paparashikuara)</t>
  </si>
  <si>
    <t>Rezerva vijuese (shpenzime të llojllojshme)</t>
  </si>
  <si>
    <t>Rezerva për shpenzime kapitale</t>
  </si>
  <si>
    <t>MALLRA DHE SHËRBIME</t>
  </si>
  <si>
    <t>Harxhime ditore dhe rrugore</t>
  </si>
  <si>
    <t>Shërbime komunale,nxemje,komunikacion dhe transport</t>
  </si>
  <si>
    <r>
      <t xml:space="preserve"> </t>
    </r>
    <r>
      <rPr>
        <sz val="10"/>
        <color indexed="8"/>
        <rFont val="Times New Roman"/>
        <family val="1"/>
      </rPr>
      <t>Material dhe inventar i vogël</t>
    </r>
  </si>
  <si>
    <t>Riparime dhe mirmbajtje vijuese</t>
  </si>
  <si>
    <t>Shërbime kontraktuese</t>
  </si>
  <si>
    <t>Harxhime tjera vijuese</t>
  </si>
  <si>
    <r>
      <t xml:space="preserve"> </t>
    </r>
    <r>
      <rPr>
        <sz val="10"/>
        <color indexed="8"/>
        <rFont val="Times New Roman"/>
        <family val="1"/>
      </rPr>
      <t>Punësime të përkohëshme</t>
    </r>
  </si>
  <si>
    <t>PAGESA PËR KAMATA</t>
  </si>
  <si>
    <t>Pagesa për kamata kreditorëve jorezident</t>
  </si>
  <si>
    <r>
      <t xml:space="preserve"> </t>
    </r>
    <r>
      <rPr>
        <sz val="10"/>
        <color indexed="8"/>
        <rFont val="Times New Roman"/>
        <family val="1"/>
      </rPr>
      <t>Pagesa për kamata kreditorëve të brendshëm</t>
    </r>
  </si>
  <si>
    <r>
      <t xml:space="preserve"> </t>
    </r>
    <r>
      <rPr>
        <sz val="10"/>
        <color indexed="8"/>
        <rFont val="Times New Roman"/>
        <family val="1"/>
      </rPr>
      <t>Pagesa për kamata nivele tjera të qeverisë</t>
    </r>
  </si>
  <si>
    <t>SUBVENCIONE DHE TRANSFERE</t>
  </si>
  <si>
    <t>Subvencione për shoqata publike</t>
  </si>
  <si>
    <t>Subvencione për shoqata private</t>
  </si>
  <si>
    <r>
      <t xml:space="preserve"> </t>
    </r>
    <r>
      <rPr>
        <sz val="10"/>
        <color indexed="8"/>
        <rFont val="Times New Roman"/>
        <family val="1"/>
      </rPr>
      <t>Transfere për organizata joqeveritare</t>
    </r>
  </si>
  <si>
    <t>Transfere të ndryshme</t>
  </si>
  <si>
    <r>
      <t xml:space="preserve"> </t>
    </r>
    <r>
      <rPr>
        <sz val="10"/>
        <color indexed="8"/>
        <rFont val="Times New Roman"/>
        <family val="1"/>
      </rPr>
      <t>Pagesa në bazë të provave përmbarese</t>
    </r>
  </si>
  <si>
    <r>
      <t xml:space="preserve"> </t>
    </r>
    <r>
      <rPr>
        <b/>
        <sz val="10"/>
        <color indexed="8"/>
        <rFont val="Times New Roman"/>
        <family val="1"/>
      </rPr>
      <t>Beneficione Sociale</t>
    </r>
  </si>
  <si>
    <t>Kompensime sociale</t>
  </si>
  <si>
    <t>Pagimi i beneficioneve nga Fondi për  FPIM</t>
  </si>
  <si>
    <t xml:space="preserve">Pagesa e kompesimeve nga Agjencia për punësim </t>
  </si>
  <si>
    <t>Pagesa e kompensimeve nga Fondi për sigurim shëndetësor</t>
  </si>
  <si>
    <r>
      <t xml:space="preserve"> </t>
    </r>
    <r>
      <rPr>
        <b/>
        <sz val="10"/>
        <color indexed="8"/>
        <rFont val="Times New Roman"/>
        <family val="1"/>
      </rPr>
      <t>PAGESA E MJETEVE KRYESORE</t>
    </r>
  </si>
  <si>
    <t>Pagesa e mjeteve kryesore nga kreditorët joresident</t>
  </si>
  <si>
    <t>Pagesa e mjeteve kryesore institucioneve të brendshme</t>
  </si>
  <si>
    <t>Pagesa e mjeteve kryesore nga nivele tjera të qeverisë</t>
  </si>
  <si>
    <r>
      <t xml:space="preserve"> </t>
    </r>
    <r>
      <rPr>
        <b/>
        <sz val="10"/>
        <color indexed="8"/>
        <rFont val="Times New Roman"/>
        <family val="1"/>
      </rPr>
      <t>SHPENZIME KAPITALE</t>
    </r>
  </si>
  <si>
    <t>Blerja e veglave dhe makinave</t>
  </si>
  <si>
    <t>Objekte ndërtimore</t>
  </si>
  <si>
    <t>Objekte tjera ndërtimore</t>
  </si>
  <si>
    <t>Blerja e mobiljeve</t>
  </si>
  <si>
    <t>Mallra strategjike dhe rezerva tjera</t>
  </si>
  <si>
    <t>Investim i mjeteve jofinanciare</t>
  </si>
  <si>
    <t>Blerja e automjeteve</t>
  </si>
  <si>
    <t>Transfere kapitale deri te fondet jashtëbuxhetore</t>
  </si>
  <si>
    <t>Dotacione kapitale deri te ELS</t>
  </si>
  <si>
    <t>Subvencione kapitale për ndërmarrjet dhe organizatat joqeveritare</t>
  </si>
  <si>
    <r>
      <t xml:space="preserve"> </t>
    </r>
    <r>
      <rPr>
        <b/>
        <sz val="12"/>
        <color indexed="8"/>
        <rFont val="Times New Roman"/>
        <family val="1"/>
      </rPr>
      <t>Arsyetim:</t>
    </r>
  </si>
  <si>
    <r>
      <t>(në</t>
    </r>
    <r>
      <rPr>
        <i/>
        <sz val="10"/>
        <rFont val="Times New Roman"/>
        <family val="1"/>
      </rPr>
      <t xml:space="preserve"> denar</t>
    </r>
    <r>
      <rPr>
        <i/>
        <sz val="10"/>
        <rFont val="MAC C Times"/>
        <family val="1"/>
      </rPr>
      <t>)</t>
    </r>
  </si>
  <si>
    <t xml:space="preserve">Tatim nga tregtia nd. dhe transakcione </t>
  </si>
  <si>
    <t>Tatime të br. të mallrave dhe shërbimeve</t>
  </si>
  <si>
    <t>Personi për kontakt</t>
  </si>
  <si>
    <t>Emri dhe Mbiemri dhe Nr.Tel Mire Noqeski  045/223-001</t>
  </si>
  <si>
    <t>Personi i autorizuar (nënshkrim dhe vulë):</t>
  </si>
  <si>
    <t>Donacione Kapitale</t>
  </si>
  <si>
    <r>
      <t xml:space="preserve"> </t>
    </r>
    <r>
      <rPr>
        <b/>
        <sz val="14"/>
        <rFont val="Times New Roman"/>
        <family val="1"/>
      </rPr>
      <t>Raporti katërmujor për ekzekutimin e Buxhetit të Komunës së Kërçovës për peiudhën raportuese (kumulative) për katërmujorin nga dt.01.01.2021, deri 31.03.2021.</t>
    </r>
  </si>
  <si>
    <t xml:space="preserve"> Raporti periodik : prej 01.01.2021 deri 31.03.2021</t>
  </si>
  <si>
    <r>
      <t xml:space="preserve"> </t>
    </r>
    <r>
      <rPr>
        <b/>
        <sz val="12"/>
        <rFont val="Times New Roman"/>
        <family val="1"/>
      </rPr>
      <t>Dita e parashtrimit të raportit:30.04.2021</t>
    </r>
  </si>
  <si>
    <r>
      <t xml:space="preserve"> </t>
    </r>
    <r>
      <rPr>
        <b/>
        <sz val="10"/>
        <color indexed="8"/>
        <rFont val="Times New Roman"/>
        <family val="1"/>
      </rPr>
      <t>Të ardhura - Katër mujore 01</t>
    </r>
  </si>
  <si>
    <r>
      <t xml:space="preserve">  </t>
    </r>
    <r>
      <rPr>
        <sz val="8"/>
        <color indexed="8"/>
        <rFont val="Times New Roman"/>
        <family val="1"/>
      </rPr>
      <t>Buxhet për vitin 2021</t>
    </r>
  </si>
  <si>
    <r>
      <t xml:space="preserve"> </t>
    </r>
    <r>
      <rPr>
        <sz val="8"/>
        <color indexed="8"/>
        <rFont val="Times New Roman"/>
        <family val="1"/>
      </rPr>
      <t>Dotacione të destinuara për vitin 2021</t>
    </r>
  </si>
  <si>
    <r>
      <t xml:space="preserve"> </t>
    </r>
    <r>
      <rPr>
        <sz val="8"/>
        <color indexed="8"/>
        <rFont val="Times New Roman"/>
        <family val="1"/>
      </rPr>
      <t>Aktivitete me vetëfinancim për vitin 2021</t>
    </r>
  </si>
  <si>
    <t>Donacione për vitin 2021</t>
  </si>
  <si>
    <r>
      <t xml:space="preserve"> </t>
    </r>
    <r>
      <rPr>
        <sz val="8"/>
        <color indexed="8"/>
        <rFont val="Times New Roman"/>
        <family val="1"/>
      </rPr>
      <t>Kredi për vitin 2021</t>
    </r>
  </si>
  <si>
    <t>Gjithsej për vitin 2021</t>
  </si>
  <si>
    <r>
      <t xml:space="preserve"> </t>
    </r>
    <r>
      <rPr>
        <sz val="8"/>
        <color indexed="8"/>
        <rFont val="Times New Roman"/>
        <family val="1"/>
      </rPr>
      <t>E ngelur për relizim deri në fund të vitit 2021</t>
    </r>
  </si>
  <si>
    <r>
      <t xml:space="preserve"> </t>
    </r>
    <r>
      <rPr>
        <sz val="8"/>
        <color indexed="8"/>
        <rFont val="Times New Roman"/>
        <family val="1"/>
      </rPr>
      <t>Realizim për katërmujorin 01</t>
    </r>
  </si>
  <si>
    <r>
      <t xml:space="preserve"> </t>
    </r>
    <r>
      <rPr>
        <b/>
        <sz val="10"/>
        <color indexed="8"/>
        <rFont val="Times New Roman"/>
        <family val="1"/>
      </rPr>
      <t>Shpenzime - Katërmujore 01</t>
    </r>
  </si>
</sst>
</file>

<file path=xl/styles.xml><?xml version="1.0" encoding="utf-8"?>
<styleSheet xmlns="http://schemas.openxmlformats.org/spreadsheetml/2006/main">
  <numFmts count="19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"/>
    <numFmt numFmtId="173" formatCode="000"/>
    <numFmt numFmtId="174" formatCode="_-* #,##0\ _д_е_н_._-;\-* #,##0\ _д_е_н_._-;_-* &quot;-&quot;??\ _д_е_н_._-;_-@_-"/>
  </numFmts>
  <fonts count="70">
    <font>
      <sz val="10"/>
      <name val="MAC C Times"/>
      <family val="0"/>
    </font>
    <font>
      <sz val="10"/>
      <name val="Arial"/>
      <family val="0"/>
    </font>
    <font>
      <b/>
      <sz val="14"/>
      <name val="MAC C Swiss"/>
      <family val="2"/>
    </font>
    <font>
      <sz val="10"/>
      <color indexed="8"/>
      <name val="Arial"/>
      <family val="2"/>
    </font>
    <font>
      <b/>
      <sz val="10"/>
      <color indexed="8"/>
      <name val="MAC C Swiss"/>
      <family val="2"/>
    </font>
    <font>
      <b/>
      <u val="single"/>
      <sz val="10"/>
      <name val="MAC C Swiss"/>
      <family val="2"/>
    </font>
    <font>
      <sz val="9"/>
      <color indexed="8"/>
      <name val="MAC C Swiss"/>
      <family val="2"/>
    </font>
    <font>
      <b/>
      <u val="double"/>
      <sz val="10"/>
      <name val="MAC C Swiss"/>
      <family val="2"/>
    </font>
    <font>
      <sz val="10"/>
      <color indexed="8"/>
      <name val="MAC C Swiss"/>
      <family val="2"/>
    </font>
    <font>
      <b/>
      <u val="single"/>
      <sz val="12"/>
      <color indexed="8"/>
      <name val="MAC C Swiss"/>
      <family val="2"/>
    </font>
    <font>
      <sz val="8"/>
      <name val="MAC C Times"/>
      <family val="1"/>
    </font>
    <font>
      <sz val="8"/>
      <color indexed="8"/>
      <name val="MAC C Swiss"/>
      <family val="2"/>
    </font>
    <font>
      <sz val="10"/>
      <color indexed="8"/>
      <name val="MAC C Times"/>
      <family val="1"/>
    </font>
    <font>
      <b/>
      <sz val="9"/>
      <name val="MAC C Times"/>
      <family val="1"/>
    </font>
    <font>
      <sz val="9"/>
      <name val="MAC C Times"/>
      <family val="1"/>
    </font>
    <font>
      <b/>
      <sz val="11"/>
      <name val="MAC C Times"/>
      <family val="1"/>
    </font>
    <font>
      <b/>
      <sz val="12"/>
      <color indexed="8"/>
      <name val="MAC C Times"/>
      <family val="1"/>
    </font>
    <font>
      <b/>
      <sz val="14"/>
      <name val="MAC C Times"/>
      <family val="1"/>
    </font>
    <font>
      <b/>
      <sz val="12"/>
      <name val="MAC C Times"/>
      <family val="1"/>
    </font>
    <font>
      <b/>
      <sz val="10"/>
      <name val="MAC C Times"/>
      <family val="1"/>
    </font>
    <font>
      <i/>
      <sz val="10"/>
      <name val="MAC C Times"/>
      <family val="1"/>
    </font>
    <font>
      <b/>
      <sz val="10"/>
      <color indexed="8"/>
      <name val="Arial"/>
      <family val="2"/>
    </font>
    <font>
      <b/>
      <sz val="10"/>
      <color indexed="8"/>
      <name val="MAC C Times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29" borderId="1" applyNumberFormat="0" applyAlignment="0" applyProtection="0"/>
    <xf numFmtId="0" fontId="64" fillId="0" borderId="6" applyNumberFormat="0" applyFill="0" applyAlignment="0" applyProtection="0"/>
    <xf numFmtId="0" fontId="65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66" fillId="26" borderId="8" applyNumberFormat="0" applyAlignment="0" applyProtection="0"/>
    <xf numFmtId="9" fontId="0" fillId="0" borderId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55" applyFont="1" applyBorder="1" applyAlignment="1">
      <alignment wrapText="1"/>
      <protection/>
    </xf>
    <xf numFmtId="0" fontId="0" fillId="0" borderId="0" xfId="0" applyBorder="1" applyAlignment="1">
      <alignment horizontal="left" vertical="center"/>
    </xf>
    <xf numFmtId="172" fontId="3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/>
    </xf>
    <xf numFmtId="173" fontId="3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172" fontId="9" fillId="0" borderId="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172" fontId="9" fillId="0" borderId="0" xfId="0" applyNumberFormat="1" applyFont="1" applyFill="1" applyBorder="1" applyAlignment="1" applyProtection="1">
      <alignment horizontal="left" vertical="top" wrapText="1"/>
      <protection locked="0"/>
    </xf>
    <xf numFmtId="0" fontId="13" fillId="0" borderId="0" xfId="55" applyFont="1" applyBorder="1" applyAlignment="1">
      <alignment wrapText="1"/>
      <protection/>
    </xf>
    <xf numFmtId="0" fontId="15" fillId="0" borderId="0" xfId="55" applyFont="1" applyBorder="1" applyAlignment="1">
      <alignment wrapText="1"/>
      <protection/>
    </xf>
    <xf numFmtId="0" fontId="19" fillId="0" borderId="0" xfId="55" applyFont="1" applyBorder="1" applyAlignment="1">
      <alignment wrapText="1"/>
      <protection/>
    </xf>
    <xf numFmtId="0" fontId="18" fillId="0" borderId="0" xfId="55" applyFont="1" applyBorder="1" applyAlignment="1" applyProtection="1">
      <alignment horizontal="left" wrapText="1"/>
      <protection/>
    </xf>
    <xf numFmtId="172" fontId="12" fillId="0" borderId="0" xfId="0" applyNumberFormat="1" applyFont="1" applyFill="1" applyBorder="1" applyAlignment="1">
      <alignment wrapText="1"/>
    </xf>
    <xf numFmtId="172" fontId="9" fillId="0" borderId="0" xfId="0" applyNumberFormat="1" applyFont="1" applyFill="1" applyBorder="1" applyAlignment="1">
      <alignment wrapText="1"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left" vertical="center"/>
    </xf>
    <xf numFmtId="173" fontId="3" fillId="0" borderId="11" xfId="0" applyNumberFormat="1" applyFont="1" applyFill="1" applyBorder="1" applyAlignment="1">
      <alignment horizontal="right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/>
    </xf>
    <xf numFmtId="172" fontId="12" fillId="0" borderId="12" xfId="0" applyNumberFormat="1" applyFont="1" applyFill="1" applyBorder="1" applyAlignment="1">
      <alignment vertical="top"/>
    </xf>
    <xf numFmtId="172" fontId="12" fillId="0" borderId="13" xfId="0" applyNumberFormat="1" applyFont="1" applyFill="1" applyBorder="1" applyAlignment="1">
      <alignment vertical="top"/>
    </xf>
    <xf numFmtId="0" fontId="12" fillId="0" borderId="10" xfId="0" applyFont="1" applyFill="1" applyBorder="1" applyAlignment="1">
      <alignment horizontal="left" vertical="center"/>
    </xf>
    <xf numFmtId="172" fontId="12" fillId="0" borderId="12" xfId="0" applyNumberFormat="1" applyFont="1" applyFill="1" applyBorder="1" applyAlignment="1">
      <alignment horizontal="right" wrapText="1"/>
    </xf>
    <xf numFmtId="0" fontId="12" fillId="0" borderId="11" xfId="0" applyFont="1" applyFill="1" applyBorder="1" applyAlignment="1">
      <alignment horizontal="left" vertical="center"/>
    </xf>
    <xf numFmtId="172" fontId="12" fillId="0" borderId="13" xfId="0" applyNumberFormat="1" applyFont="1" applyFill="1" applyBorder="1" applyAlignment="1">
      <alignment horizontal="right" wrapText="1"/>
    </xf>
    <xf numFmtId="172" fontId="12" fillId="0" borderId="0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left" vertical="center"/>
    </xf>
    <xf numFmtId="0" fontId="14" fillId="0" borderId="0" xfId="55" applyFont="1" applyBorder="1" applyAlignment="1">
      <alignment horizontal="center" vertical="top" wrapText="1"/>
      <protection/>
    </xf>
    <xf numFmtId="0" fontId="14" fillId="0" borderId="0" xfId="55" applyFont="1" applyBorder="1" applyAlignment="1">
      <alignment vertical="top" wrapText="1"/>
      <protection/>
    </xf>
    <xf numFmtId="0" fontId="4" fillId="0" borderId="10" xfId="0" applyFont="1" applyFill="1" applyBorder="1" applyAlignment="1">
      <alignment horizontal="left" vertical="center"/>
    </xf>
    <xf numFmtId="172" fontId="21" fillId="0" borderId="14" xfId="0" applyNumberFormat="1" applyFont="1" applyFill="1" applyBorder="1" applyAlignment="1">
      <alignment horizontal="right" wrapText="1"/>
    </xf>
    <xf numFmtId="0" fontId="19" fillId="0" borderId="11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/>
    </xf>
    <xf numFmtId="172" fontId="22" fillId="0" borderId="14" xfId="0" applyNumberFormat="1" applyFont="1" applyFill="1" applyBorder="1" applyAlignment="1">
      <alignment horizontal="right" wrapText="1"/>
    </xf>
    <xf numFmtId="0" fontId="19" fillId="0" borderId="11" xfId="0" applyFont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22" fillId="0" borderId="11" xfId="0" applyFont="1" applyFill="1" applyBorder="1" applyAlignment="1">
      <alignment horizontal="left" vertical="center"/>
    </xf>
    <xf numFmtId="172" fontId="22" fillId="0" borderId="14" xfId="0" applyNumberFormat="1" applyFont="1" applyFill="1" applyBorder="1" applyAlignment="1">
      <alignment vertical="top"/>
    </xf>
    <xf numFmtId="0" fontId="19" fillId="0" borderId="10" xfId="0" applyFont="1" applyBorder="1" applyAlignment="1">
      <alignment vertical="top"/>
    </xf>
    <xf numFmtId="0" fontId="22" fillId="0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19" fillId="0" borderId="0" xfId="0" applyFont="1" applyBorder="1" applyAlignment="1">
      <alignment vertical="top"/>
    </xf>
    <xf numFmtId="0" fontId="19" fillId="0" borderId="11" xfId="0" applyFont="1" applyFill="1" applyBorder="1" applyAlignment="1">
      <alignment horizontal="left" vertical="center"/>
    </xf>
    <xf numFmtId="0" fontId="24" fillId="0" borderId="0" xfId="55" applyFont="1" applyBorder="1" applyAlignment="1" applyProtection="1">
      <alignment horizontal="left" wrapText="1"/>
      <protection/>
    </xf>
    <xf numFmtId="0" fontId="28" fillId="0" borderId="10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26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vertical="top"/>
    </xf>
    <xf numFmtId="0" fontId="26" fillId="0" borderId="10" xfId="0" applyFont="1" applyFill="1" applyBorder="1" applyAlignment="1">
      <alignment vertical="top"/>
    </xf>
    <xf numFmtId="0" fontId="31" fillId="0" borderId="10" xfId="0" applyFont="1" applyBorder="1" applyAlignment="1">
      <alignment horizontal="center" vertical="top" wrapText="1"/>
    </xf>
    <xf numFmtId="172" fontId="52" fillId="0" borderId="0" xfId="0" applyNumberFormat="1" applyFont="1" applyFill="1" applyBorder="1" applyAlignment="1">
      <alignment wrapText="1"/>
    </xf>
    <xf numFmtId="174" fontId="34" fillId="0" borderId="10" xfId="42" applyNumberFormat="1" applyFont="1" applyBorder="1" applyAlignment="1">
      <alignment horizontal="left" wrapText="1"/>
    </xf>
    <xf numFmtId="174" fontId="34" fillId="0" borderId="0" xfId="42" applyNumberFormat="1" applyFont="1" applyBorder="1" applyAlignment="1">
      <alignment horizontal="left" wrapText="1"/>
    </xf>
    <xf numFmtId="174" fontId="33" fillId="0" borderId="0" xfId="42" applyNumberFormat="1" applyFont="1" applyBorder="1" applyAlignment="1">
      <alignment horizontal="center" wrapText="1"/>
    </xf>
    <xf numFmtId="174" fontId="33" fillId="0" borderId="0" xfId="42" applyNumberFormat="1" applyFont="1" applyBorder="1" applyAlignment="1">
      <alignment/>
    </xf>
    <xf numFmtId="174" fontId="33" fillId="0" borderId="10" xfId="42" applyNumberFormat="1" applyFont="1" applyFill="1" applyBorder="1" applyAlignment="1">
      <alignment horizontal="right"/>
    </xf>
    <xf numFmtId="174" fontId="33" fillId="0" borderId="10" xfId="42" applyNumberFormat="1" applyFont="1" applyBorder="1" applyAlignment="1">
      <alignment/>
    </xf>
    <xf numFmtId="174" fontId="33" fillId="0" borderId="0" xfId="42" applyNumberFormat="1" applyFont="1" applyFill="1" applyBorder="1" applyAlignment="1">
      <alignment horizontal="right"/>
    </xf>
    <xf numFmtId="174" fontId="34" fillId="0" borderId="0" xfId="42" applyNumberFormat="1" applyFont="1" applyBorder="1" applyAlignment="1">
      <alignment horizontal="left"/>
    </xf>
    <xf numFmtId="174" fontId="34" fillId="0" borderId="10" xfId="42" applyNumberFormat="1" applyFont="1" applyBorder="1" applyAlignment="1">
      <alignment horizontal="left"/>
    </xf>
    <xf numFmtId="0" fontId="6" fillId="32" borderId="10" xfId="0" applyFont="1" applyFill="1" applyBorder="1" applyAlignment="1">
      <alignment horizontal="right" wrapText="1"/>
    </xf>
    <xf numFmtId="174" fontId="33" fillId="0" borderId="10" xfId="42" applyNumberFormat="1" applyFont="1" applyFill="1" applyBorder="1" applyAlignment="1">
      <alignment vertical="top"/>
    </xf>
    <xf numFmtId="174" fontId="33" fillId="0" borderId="0" xfId="42" applyNumberFormat="1" applyFont="1" applyFill="1" applyBorder="1" applyAlignment="1">
      <alignment/>
    </xf>
    <xf numFmtId="174" fontId="34" fillId="0" borderId="10" xfId="42" applyNumberFormat="1" applyFont="1" applyFill="1" applyBorder="1" applyAlignment="1">
      <alignment horizontal="left" wrapText="1"/>
    </xf>
    <xf numFmtId="174" fontId="34" fillId="0" borderId="0" xfId="42" applyNumberFormat="1" applyFont="1" applyFill="1" applyBorder="1" applyAlignment="1">
      <alignment horizontal="left" wrapText="1"/>
    </xf>
    <xf numFmtId="174" fontId="33" fillId="0" borderId="0" xfId="42" applyNumberFormat="1" applyFont="1" applyFill="1" applyBorder="1" applyAlignment="1">
      <alignment horizontal="center" wrapText="1"/>
    </xf>
    <xf numFmtId="172" fontId="9" fillId="0" borderId="10" xfId="0" applyNumberFormat="1" applyFont="1" applyFill="1" applyBorder="1" applyAlignment="1">
      <alignment horizontal="center" wrapText="1"/>
    </xf>
    <xf numFmtId="172" fontId="9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55" applyFont="1" applyBorder="1" applyAlignment="1" applyProtection="1">
      <alignment horizontal="center" vertical="center"/>
      <protection/>
    </xf>
    <xf numFmtId="172" fontId="9" fillId="0" borderId="0" xfId="0" applyNumberFormat="1" applyFont="1" applyFill="1" applyBorder="1" applyAlignment="1">
      <alignment horizontal="center" wrapText="1"/>
    </xf>
    <xf numFmtId="0" fontId="3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172" fontId="4" fillId="0" borderId="0" xfId="0" applyNumberFormat="1" applyFont="1" applyFill="1" applyBorder="1" applyAlignment="1">
      <alignment horizontal="center" wrapText="1"/>
    </xf>
    <xf numFmtId="172" fontId="52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3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172" fontId="16" fillId="0" borderId="0" xfId="0" applyNumberFormat="1" applyFont="1" applyFill="1" applyBorder="1" applyAlignment="1">
      <alignment horizontal="left" wrapText="1"/>
    </xf>
    <xf numFmtId="172" fontId="30" fillId="0" borderId="0" xfId="0" applyNumberFormat="1" applyFont="1" applyFill="1" applyBorder="1" applyAlignment="1">
      <alignment horizontal="left" wrapText="1"/>
    </xf>
    <xf numFmtId="0" fontId="17" fillId="0" borderId="0" xfId="55" applyFont="1" applyBorder="1" applyAlignment="1">
      <alignment horizontal="lef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8"/>
  <sheetViews>
    <sheetView tabSelected="1" zoomScalePageLayoutView="0" workbookViewId="0" topLeftCell="B79">
      <selection activeCell="A61" sqref="A61:P63"/>
    </sheetView>
  </sheetViews>
  <sheetFormatPr defaultColWidth="9.25390625" defaultRowHeight="12.75"/>
  <cols>
    <col min="1" max="1" width="6.625" style="1" customWidth="1"/>
    <col min="2" max="2" width="7.875" style="1" customWidth="1"/>
    <col min="3" max="3" width="50.375" style="1" customWidth="1"/>
    <col min="4" max="4" width="15.75390625" style="1" customWidth="1"/>
    <col min="5" max="5" width="15.00390625" style="1" customWidth="1"/>
    <col min="6" max="6" width="15.25390625" style="1" customWidth="1"/>
    <col min="7" max="7" width="14.875" style="1" customWidth="1"/>
    <col min="8" max="8" width="14.625" style="1" customWidth="1"/>
    <col min="9" max="9" width="12.75390625" style="1" customWidth="1"/>
    <col min="10" max="10" width="15.125" style="1" customWidth="1"/>
    <col min="11" max="11" width="15.00390625" style="1" bestFit="1" customWidth="1"/>
    <col min="12" max="12" width="16.625" style="1" customWidth="1"/>
    <col min="13" max="13" width="11.00390625" style="1" customWidth="1"/>
    <col min="14" max="14" width="16.25390625" style="1" customWidth="1"/>
    <col min="15" max="15" width="14.75390625" style="1" customWidth="1"/>
    <col min="16" max="16" width="14.875" style="1" customWidth="1"/>
    <col min="17" max="16384" width="9.25390625" style="1" customWidth="1"/>
  </cols>
  <sheetData>
    <row r="1" spans="1:3" ht="20.25" customHeight="1">
      <c r="A1" s="94" t="s">
        <v>24</v>
      </c>
      <c r="B1" s="95"/>
      <c r="C1" s="95"/>
    </row>
    <row r="2" spans="1:16" ht="18.75">
      <c r="A2" s="98" t="s">
        <v>127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3" ht="9" customHeight="1">
      <c r="A3" s="2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20.25" customHeight="1">
      <c r="A4" s="2"/>
      <c r="C4" s="59" t="s">
        <v>25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">
      <c r="A5" s="2"/>
      <c r="C5" s="59" t="s">
        <v>128</v>
      </c>
      <c r="D5" s="14"/>
      <c r="E5" s="2"/>
      <c r="F5" s="2"/>
      <c r="G5" s="2"/>
      <c r="H5" s="2"/>
      <c r="I5" s="2"/>
      <c r="J5" s="2"/>
      <c r="K5" s="2"/>
      <c r="L5" s="2"/>
      <c r="M5" s="2"/>
    </row>
    <row r="6" spans="1:13" ht="14.25" customHeight="1">
      <c r="A6" s="2"/>
      <c r="B6" s="13"/>
      <c r="C6" s="41" t="s">
        <v>26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8">
      <c r="A7" s="2"/>
      <c r="C7" s="16" t="s">
        <v>129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4.25" customHeight="1">
      <c r="A8" s="2"/>
      <c r="B8" s="2"/>
      <c r="C8" s="40" t="s">
        <v>27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6" ht="18">
      <c r="A9" s="2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21"/>
      <c r="O9" s="21"/>
      <c r="P9" s="22" t="s">
        <v>69</v>
      </c>
    </row>
    <row r="10" spans="1:16" ht="33.75" customHeight="1">
      <c r="A10" s="4"/>
      <c r="B10" s="3"/>
      <c r="C10" s="89" t="s">
        <v>130</v>
      </c>
      <c r="D10" s="88" t="s">
        <v>131</v>
      </c>
      <c r="E10" s="88"/>
      <c r="F10" s="88" t="s">
        <v>132</v>
      </c>
      <c r="G10" s="88"/>
      <c r="H10" s="88" t="s">
        <v>133</v>
      </c>
      <c r="I10" s="88"/>
      <c r="J10" s="87" t="s">
        <v>134</v>
      </c>
      <c r="K10" s="88"/>
      <c r="L10" s="88" t="s">
        <v>135</v>
      </c>
      <c r="M10" s="88"/>
      <c r="N10" s="87" t="s">
        <v>136</v>
      </c>
      <c r="O10" s="88"/>
      <c r="P10" s="88"/>
    </row>
    <row r="11" spans="1:16" ht="33" customHeight="1">
      <c r="A11" s="4"/>
      <c r="B11" s="3"/>
      <c r="C11" s="89"/>
      <c r="D11" s="30" t="s">
        <v>68</v>
      </c>
      <c r="E11" s="30" t="s">
        <v>138</v>
      </c>
      <c r="F11" s="66" t="s">
        <v>0</v>
      </c>
      <c r="G11" s="30" t="s">
        <v>138</v>
      </c>
      <c r="H11" s="66" t="s">
        <v>0</v>
      </c>
      <c r="I11" s="30" t="s">
        <v>138</v>
      </c>
      <c r="J11" s="66" t="s">
        <v>0</v>
      </c>
      <c r="K11" s="30" t="s">
        <v>138</v>
      </c>
      <c r="L11" s="66" t="s">
        <v>0</v>
      </c>
      <c r="M11" s="30" t="s">
        <v>138</v>
      </c>
      <c r="N11" s="66" t="s">
        <v>0</v>
      </c>
      <c r="O11" s="30" t="s">
        <v>138</v>
      </c>
      <c r="P11" s="30" t="s">
        <v>137</v>
      </c>
    </row>
    <row r="12" spans="1:16" ht="12.75">
      <c r="A12" s="4"/>
      <c r="B12" s="3"/>
      <c r="C12" s="23" t="s">
        <v>28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10"/>
      <c r="O12" s="11"/>
      <c r="P12" s="11"/>
    </row>
    <row r="13" spans="1:16" ht="12.75">
      <c r="A13" s="4"/>
      <c r="B13" s="3"/>
      <c r="C13" s="60" t="s">
        <v>29</v>
      </c>
      <c r="D13" s="80">
        <f>D20+D28+D34+D39</f>
        <v>370969000</v>
      </c>
      <c r="E13" s="80">
        <f>E20+E28+E34+E39</f>
        <v>47875847</v>
      </c>
      <c r="F13" s="80">
        <f aca="true" t="shared" si="0" ref="F13:P13">F20+F28+F34+F39</f>
        <v>460853000</v>
      </c>
      <c r="G13" s="80">
        <f t="shared" si="0"/>
        <v>115307000</v>
      </c>
      <c r="H13" s="80">
        <f t="shared" si="0"/>
        <v>25258000</v>
      </c>
      <c r="I13" s="80">
        <f t="shared" si="0"/>
        <v>1860384</v>
      </c>
      <c r="J13" s="68">
        <f t="shared" si="0"/>
        <v>56959000</v>
      </c>
      <c r="K13" s="68">
        <f t="shared" si="0"/>
        <v>6221123</v>
      </c>
      <c r="L13" s="68">
        <f t="shared" si="0"/>
        <v>0</v>
      </c>
      <c r="M13" s="68">
        <f t="shared" si="0"/>
        <v>0</v>
      </c>
      <c r="N13" s="68">
        <f t="shared" si="0"/>
        <v>914039000</v>
      </c>
      <c r="O13" s="68">
        <f t="shared" si="0"/>
        <v>171264354</v>
      </c>
      <c r="P13" s="68">
        <f t="shared" si="0"/>
        <v>742774646</v>
      </c>
    </row>
    <row r="14" spans="1:16" ht="12.75">
      <c r="A14" s="4"/>
      <c r="B14" s="3"/>
      <c r="C14" s="60" t="s">
        <v>30</v>
      </c>
      <c r="D14" s="80">
        <f>D67+D72+D77+D85+D89+D95+D100</f>
        <v>196369000</v>
      </c>
      <c r="E14" s="80">
        <f>E67+E72+E77+E85+E89+E95+E100</f>
        <v>41056676</v>
      </c>
      <c r="F14" s="80">
        <f aca="true" t="shared" si="1" ref="F14:P14">F67+F72+F77+F85+F89+F95+F100</f>
        <v>460773000</v>
      </c>
      <c r="G14" s="80">
        <f t="shared" si="1"/>
        <v>108816346</v>
      </c>
      <c r="H14" s="80">
        <f t="shared" si="1"/>
        <v>24180000</v>
      </c>
      <c r="I14" s="80">
        <f t="shared" si="1"/>
        <v>1796604</v>
      </c>
      <c r="J14" s="68">
        <f t="shared" si="1"/>
        <v>22309000</v>
      </c>
      <c r="K14" s="68">
        <f t="shared" si="1"/>
        <v>637689</v>
      </c>
      <c r="L14" s="68">
        <f t="shared" si="1"/>
        <v>0</v>
      </c>
      <c r="M14" s="68">
        <f t="shared" si="1"/>
        <v>0</v>
      </c>
      <c r="N14" s="68">
        <f t="shared" si="1"/>
        <v>703631000</v>
      </c>
      <c r="O14" s="68">
        <f t="shared" si="1"/>
        <v>152307315</v>
      </c>
      <c r="P14" s="68">
        <f t="shared" si="1"/>
        <v>551323685</v>
      </c>
    </row>
    <row r="15" spans="1:16" ht="12.75">
      <c r="A15" s="4"/>
      <c r="B15" s="3"/>
      <c r="C15" s="19"/>
      <c r="D15" s="81"/>
      <c r="E15" s="81"/>
      <c r="F15" s="81"/>
      <c r="G15" s="81"/>
      <c r="H15" s="81"/>
      <c r="I15" s="81"/>
      <c r="J15" s="69"/>
      <c r="K15" s="69"/>
      <c r="L15" s="69"/>
      <c r="M15" s="69"/>
      <c r="N15" s="69"/>
      <c r="O15" s="75"/>
      <c r="P15" s="75"/>
    </row>
    <row r="16" spans="1:16" ht="12.75">
      <c r="A16" s="4"/>
      <c r="B16" s="3"/>
      <c r="C16" s="61" t="s">
        <v>31</v>
      </c>
      <c r="D16" s="80"/>
      <c r="E16" s="80"/>
      <c r="F16" s="80"/>
      <c r="G16" s="80"/>
      <c r="H16" s="80"/>
      <c r="I16" s="80"/>
      <c r="J16" s="68"/>
      <c r="K16" s="68"/>
      <c r="L16" s="68"/>
      <c r="M16" s="68"/>
      <c r="N16" s="68"/>
      <c r="O16" s="76"/>
      <c r="P16" s="76"/>
    </row>
    <row r="17" spans="1:16" ht="12.75">
      <c r="A17" s="4"/>
      <c r="B17" s="3"/>
      <c r="C17" s="60" t="s">
        <v>32</v>
      </c>
      <c r="D17" s="80">
        <f>D52+D57</f>
        <v>24500000</v>
      </c>
      <c r="E17" s="80">
        <f>E52+E57</f>
        <v>18032079</v>
      </c>
      <c r="F17" s="80">
        <f aca="true" t="shared" si="2" ref="F17:P17">F52+F57</f>
        <v>0</v>
      </c>
      <c r="G17" s="80">
        <f t="shared" si="2"/>
        <v>0</v>
      </c>
      <c r="H17" s="80">
        <f t="shared" si="2"/>
        <v>0</v>
      </c>
      <c r="I17" s="80">
        <f t="shared" si="2"/>
        <v>0</v>
      </c>
      <c r="J17" s="68">
        <f t="shared" si="2"/>
        <v>0</v>
      </c>
      <c r="K17" s="68">
        <f t="shared" si="2"/>
        <v>0</v>
      </c>
      <c r="L17" s="68">
        <f t="shared" si="2"/>
        <v>0</v>
      </c>
      <c r="M17" s="68">
        <f t="shared" si="2"/>
        <v>0</v>
      </c>
      <c r="N17" s="68">
        <f t="shared" si="2"/>
        <v>24500000</v>
      </c>
      <c r="O17" s="68">
        <f t="shared" si="2"/>
        <v>18032079</v>
      </c>
      <c r="P17" s="68">
        <f t="shared" si="2"/>
        <v>6467921</v>
      </c>
    </row>
    <row r="18" spans="1:16" ht="12.75">
      <c r="A18" s="4"/>
      <c r="B18" s="3"/>
      <c r="C18" s="60" t="s">
        <v>33</v>
      </c>
      <c r="D18" s="80">
        <f>D105</f>
        <v>199100000</v>
      </c>
      <c r="E18" s="80">
        <f>E105</f>
        <v>15888179</v>
      </c>
      <c r="F18" s="80">
        <f aca="true" t="shared" si="3" ref="F18:P18">F105</f>
        <v>80000</v>
      </c>
      <c r="G18" s="80">
        <f t="shared" si="3"/>
        <v>48500</v>
      </c>
      <c r="H18" s="80">
        <f t="shared" si="3"/>
        <v>1078000</v>
      </c>
      <c r="I18" s="80">
        <f t="shared" si="3"/>
        <v>63780</v>
      </c>
      <c r="J18" s="68">
        <f t="shared" si="3"/>
        <v>34650000</v>
      </c>
      <c r="K18" s="68">
        <f t="shared" si="3"/>
        <v>0</v>
      </c>
      <c r="L18" s="68">
        <f t="shared" si="3"/>
        <v>0</v>
      </c>
      <c r="M18" s="68">
        <f t="shared" si="3"/>
        <v>0</v>
      </c>
      <c r="N18" s="68">
        <f t="shared" si="3"/>
        <v>234908000</v>
      </c>
      <c r="O18" s="68">
        <f t="shared" si="3"/>
        <v>16000459</v>
      </c>
      <c r="P18" s="68">
        <f t="shared" si="3"/>
        <v>218907541</v>
      </c>
    </row>
    <row r="19" spans="1:16" ht="12.75">
      <c r="A19" s="4"/>
      <c r="B19" s="3"/>
      <c r="C19" s="5"/>
      <c r="D19" s="82"/>
      <c r="E19" s="82"/>
      <c r="F19" s="82"/>
      <c r="G19" s="82"/>
      <c r="H19" s="82"/>
      <c r="I19" s="82"/>
      <c r="J19" s="70"/>
      <c r="K19" s="70"/>
      <c r="L19" s="70"/>
      <c r="M19" s="70"/>
      <c r="N19" s="70"/>
      <c r="O19" s="71"/>
      <c r="P19" s="71"/>
    </row>
    <row r="20" spans="1:16" s="50" customFormat="1" ht="12.75">
      <c r="A20" s="47">
        <v>71</v>
      </c>
      <c r="B20" s="58"/>
      <c r="C20" s="62" t="s">
        <v>34</v>
      </c>
      <c r="D20" s="72">
        <f>SUM(D21:D27)</f>
        <v>162140000</v>
      </c>
      <c r="E20" s="72">
        <f>E21+E23+E26</f>
        <v>30194750</v>
      </c>
      <c r="F20" s="72">
        <f aca="true" t="shared" si="4" ref="F20:M20">SUM(F21:F27)</f>
        <v>0</v>
      </c>
      <c r="G20" s="72">
        <f t="shared" si="4"/>
        <v>0</v>
      </c>
      <c r="H20" s="72">
        <f t="shared" si="4"/>
        <v>0</v>
      </c>
      <c r="I20" s="72">
        <f t="shared" si="4"/>
        <v>0</v>
      </c>
      <c r="J20" s="72">
        <f t="shared" si="4"/>
        <v>0</v>
      </c>
      <c r="K20" s="72">
        <f t="shared" si="4"/>
        <v>0</v>
      </c>
      <c r="L20" s="72">
        <f t="shared" si="4"/>
        <v>0</v>
      </c>
      <c r="M20" s="72">
        <f t="shared" si="4"/>
        <v>0</v>
      </c>
      <c r="N20" s="72">
        <f>D20+F20+H20+J20+L20</f>
        <v>162140000</v>
      </c>
      <c r="O20" s="72">
        <f>E20+G20+I20+K20+M20</f>
        <v>30194750</v>
      </c>
      <c r="P20" s="73">
        <f>N20-O20</f>
        <v>131945250</v>
      </c>
    </row>
    <row r="21" spans="1:16" ht="12.75">
      <c r="A21" s="35"/>
      <c r="B21" s="36" t="s">
        <v>1</v>
      </c>
      <c r="C21" s="63" t="s">
        <v>35</v>
      </c>
      <c r="D21" s="72">
        <v>8910000</v>
      </c>
      <c r="E21" s="72">
        <v>1569547</v>
      </c>
      <c r="F21" s="72"/>
      <c r="G21" s="72"/>
      <c r="H21" s="72"/>
      <c r="I21" s="72"/>
      <c r="J21" s="72"/>
      <c r="K21" s="72"/>
      <c r="L21" s="72"/>
      <c r="M21" s="72"/>
      <c r="N21" s="72">
        <f aca="true" t="shared" si="5" ref="N21:O59">D21+F21+H21+J21+L21</f>
        <v>8910000</v>
      </c>
      <c r="O21" s="72">
        <f>E21+G21+I21+K21+M21</f>
        <v>1569547</v>
      </c>
      <c r="P21" s="73">
        <f>N21-O21</f>
        <v>7340453</v>
      </c>
    </row>
    <row r="22" spans="1:16" ht="12.75">
      <c r="A22" s="35"/>
      <c r="B22" s="36" t="s">
        <v>2</v>
      </c>
      <c r="C22" s="63" t="s">
        <v>36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>
        <f t="shared" si="5"/>
        <v>0</v>
      </c>
      <c r="O22" s="72">
        <f t="shared" si="5"/>
        <v>0</v>
      </c>
      <c r="P22" s="73">
        <f aca="true" t="shared" si="6" ref="P22:P59">N22-O22</f>
        <v>0</v>
      </c>
    </row>
    <row r="23" spans="1:16" ht="12.75">
      <c r="A23" s="35"/>
      <c r="B23" s="36" t="s">
        <v>3</v>
      </c>
      <c r="C23" s="63" t="s">
        <v>37</v>
      </c>
      <c r="D23" s="72">
        <v>44000000</v>
      </c>
      <c r="E23" s="72">
        <v>9768696</v>
      </c>
      <c r="F23" s="72"/>
      <c r="G23" s="72"/>
      <c r="H23" s="72"/>
      <c r="I23" s="72"/>
      <c r="J23" s="72"/>
      <c r="K23" s="72"/>
      <c r="L23" s="72"/>
      <c r="M23" s="72"/>
      <c r="N23" s="72">
        <f t="shared" si="5"/>
        <v>44000000</v>
      </c>
      <c r="O23" s="72">
        <f t="shared" si="5"/>
        <v>9768696</v>
      </c>
      <c r="P23" s="73">
        <f t="shared" si="6"/>
        <v>34231304</v>
      </c>
    </row>
    <row r="24" spans="1:16" ht="12.75">
      <c r="A24" s="35"/>
      <c r="B24" s="36" t="s">
        <v>4</v>
      </c>
      <c r="C24" s="63" t="s">
        <v>122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>
        <f t="shared" si="5"/>
        <v>0</v>
      </c>
      <c r="O24" s="72">
        <f t="shared" si="5"/>
        <v>0</v>
      </c>
      <c r="P24" s="73">
        <f t="shared" si="6"/>
        <v>0</v>
      </c>
    </row>
    <row r="25" spans="1:16" ht="12.75">
      <c r="A25" s="35"/>
      <c r="B25" s="36" t="s">
        <v>5</v>
      </c>
      <c r="C25" s="63" t="s">
        <v>121</v>
      </c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>
        <f t="shared" si="5"/>
        <v>0</v>
      </c>
      <c r="O25" s="72">
        <f t="shared" si="5"/>
        <v>0</v>
      </c>
      <c r="P25" s="73">
        <f t="shared" si="6"/>
        <v>0</v>
      </c>
    </row>
    <row r="26" spans="1:16" ht="12.75">
      <c r="A26" s="35"/>
      <c r="B26" s="36" t="s">
        <v>6</v>
      </c>
      <c r="C26" s="63" t="s">
        <v>38</v>
      </c>
      <c r="D26" s="72">
        <v>109210000</v>
      </c>
      <c r="E26" s="72">
        <v>18856507</v>
      </c>
      <c r="F26" s="72"/>
      <c r="G26" s="72"/>
      <c r="H26" s="72"/>
      <c r="I26" s="72"/>
      <c r="J26" s="72"/>
      <c r="K26" s="72"/>
      <c r="L26" s="72"/>
      <c r="M26" s="72"/>
      <c r="N26" s="72">
        <f t="shared" si="5"/>
        <v>109210000</v>
      </c>
      <c r="O26" s="72">
        <f t="shared" si="5"/>
        <v>18856507</v>
      </c>
      <c r="P26" s="73">
        <f t="shared" si="6"/>
        <v>90353493</v>
      </c>
    </row>
    <row r="27" spans="1:16" ht="12.75">
      <c r="A27" s="35"/>
      <c r="B27" s="36" t="s">
        <v>7</v>
      </c>
      <c r="C27" s="63" t="s">
        <v>39</v>
      </c>
      <c r="D27" s="72">
        <v>20000</v>
      </c>
      <c r="E27" s="72"/>
      <c r="F27" s="72"/>
      <c r="G27" s="72"/>
      <c r="H27" s="72"/>
      <c r="I27" s="72"/>
      <c r="J27" s="72"/>
      <c r="K27" s="72"/>
      <c r="L27" s="72"/>
      <c r="M27" s="72"/>
      <c r="N27" s="72">
        <f t="shared" si="5"/>
        <v>20000</v>
      </c>
      <c r="O27" s="72">
        <f t="shared" si="5"/>
        <v>0</v>
      </c>
      <c r="P27" s="73">
        <f t="shared" si="6"/>
        <v>20000</v>
      </c>
    </row>
    <row r="28" spans="1:16" s="50" customFormat="1" ht="12.75">
      <c r="A28" s="47">
        <v>72</v>
      </c>
      <c r="B28" s="48"/>
      <c r="C28" s="62" t="s">
        <v>40</v>
      </c>
      <c r="D28" s="72">
        <f>SUM(D29:D33)</f>
        <v>5820000</v>
      </c>
      <c r="E28" s="72">
        <f>SUM(E29:E33)</f>
        <v>717300</v>
      </c>
      <c r="F28" s="72">
        <f aca="true" t="shared" si="7" ref="F28:M28">SUM(F29:F33)</f>
        <v>0</v>
      </c>
      <c r="G28" s="72">
        <f t="shared" si="7"/>
        <v>0</v>
      </c>
      <c r="H28" s="72">
        <f t="shared" si="7"/>
        <v>25258000</v>
      </c>
      <c r="I28" s="72">
        <f t="shared" si="7"/>
        <v>1857166</v>
      </c>
      <c r="J28" s="72">
        <f t="shared" si="7"/>
        <v>0</v>
      </c>
      <c r="K28" s="72">
        <f t="shared" si="7"/>
        <v>0</v>
      </c>
      <c r="L28" s="72">
        <f t="shared" si="7"/>
        <v>0</v>
      </c>
      <c r="M28" s="72">
        <f t="shared" si="7"/>
        <v>0</v>
      </c>
      <c r="N28" s="72">
        <f t="shared" si="5"/>
        <v>31078000</v>
      </c>
      <c r="O28" s="72">
        <f t="shared" si="5"/>
        <v>2574466</v>
      </c>
      <c r="P28" s="73">
        <f t="shared" si="6"/>
        <v>28503534</v>
      </c>
    </row>
    <row r="29" spans="1:16" ht="12.75">
      <c r="A29" s="35"/>
      <c r="B29" s="36" t="s">
        <v>8</v>
      </c>
      <c r="C29" s="34" t="s">
        <v>41</v>
      </c>
      <c r="D29" s="72"/>
      <c r="E29" s="72"/>
      <c r="F29" s="72"/>
      <c r="G29" s="72"/>
      <c r="H29" s="72"/>
      <c r="I29" s="72">
        <v>300</v>
      </c>
      <c r="J29" s="72"/>
      <c r="K29" s="72"/>
      <c r="L29" s="72"/>
      <c r="M29" s="72"/>
      <c r="N29" s="72">
        <f t="shared" si="5"/>
        <v>0</v>
      </c>
      <c r="O29" s="72">
        <f t="shared" si="5"/>
        <v>300</v>
      </c>
      <c r="P29" s="73">
        <f t="shared" si="6"/>
        <v>-300</v>
      </c>
    </row>
    <row r="30" spans="1:16" ht="12.75">
      <c r="A30" s="35"/>
      <c r="B30" s="36" t="s">
        <v>9</v>
      </c>
      <c r="C30" s="34" t="s">
        <v>42</v>
      </c>
      <c r="D30" s="72">
        <v>1500000</v>
      </c>
      <c r="E30" s="72">
        <v>268591</v>
      </c>
      <c r="F30" s="72"/>
      <c r="G30" s="72"/>
      <c r="H30" s="72"/>
      <c r="I30" s="72">
        <v>500</v>
      </c>
      <c r="J30" s="72"/>
      <c r="K30" s="72"/>
      <c r="L30" s="72"/>
      <c r="M30" s="72"/>
      <c r="N30" s="72">
        <f t="shared" si="5"/>
        <v>1500000</v>
      </c>
      <c r="O30" s="72">
        <f t="shared" si="5"/>
        <v>269091</v>
      </c>
      <c r="P30" s="73">
        <f t="shared" si="6"/>
        <v>1230909</v>
      </c>
    </row>
    <row r="31" spans="1:16" ht="12.75">
      <c r="A31" s="35"/>
      <c r="B31" s="36" t="s">
        <v>10</v>
      </c>
      <c r="C31" s="34" t="s">
        <v>70</v>
      </c>
      <c r="D31" s="72"/>
      <c r="E31" s="72">
        <v>17552</v>
      </c>
      <c r="F31" s="72"/>
      <c r="G31" s="72"/>
      <c r="H31" s="72">
        <v>25218000</v>
      </c>
      <c r="I31" s="72">
        <v>1856366</v>
      </c>
      <c r="J31" s="72"/>
      <c r="K31" s="72"/>
      <c r="L31" s="72"/>
      <c r="M31" s="72"/>
      <c r="N31" s="72">
        <f t="shared" si="5"/>
        <v>25218000</v>
      </c>
      <c r="O31" s="72">
        <f t="shared" si="5"/>
        <v>1873918</v>
      </c>
      <c r="P31" s="73">
        <f t="shared" si="6"/>
        <v>23344082</v>
      </c>
    </row>
    <row r="32" spans="1:16" ht="12.75">
      <c r="A32" s="35"/>
      <c r="B32" s="36" t="s">
        <v>11</v>
      </c>
      <c r="C32" s="63" t="s">
        <v>43</v>
      </c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>
        <f t="shared" si="5"/>
        <v>0</v>
      </c>
      <c r="O32" s="72">
        <f t="shared" si="5"/>
        <v>0</v>
      </c>
      <c r="P32" s="73">
        <f t="shared" si="6"/>
        <v>0</v>
      </c>
    </row>
    <row r="33" spans="1:16" ht="12.75">
      <c r="A33" s="35"/>
      <c r="B33" s="36" t="s">
        <v>12</v>
      </c>
      <c r="C33" s="63" t="s">
        <v>44</v>
      </c>
      <c r="D33" s="72">
        <v>4320000</v>
      </c>
      <c r="E33" s="72">
        <v>431157</v>
      </c>
      <c r="F33" s="72"/>
      <c r="G33" s="72"/>
      <c r="H33" s="72">
        <v>40000</v>
      </c>
      <c r="I33" s="72"/>
      <c r="J33" s="72"/>
      <c r="K33" s="72"/>
      <c r="L33" s="72"/>
      <c r="M33" s="72"/>
      <c r="N33" s="72">
        <f t="shared" si="5"/>
        <v>4360000</v>
      </c>
      <c r="O33" s="72">
        <f t="shared" si="5"/>
        <v>431157</v>
      </c>
      <c r="P33" s="73">
        <f t="shared" si="6"/>
        <v>3928843</v>
      </c>
    </row>
    <row r="34" spans="1:16" s="50" customFormat="1" ht="12.75">
      <c r="A34" s="47">
        <v>74</v>
      </c>
      <c r="B34" s="51"/>
      <c r="C34" s="62" t="s">
        <v>45</v>
      </c>
      <c r="D34" s="72">
        <f>SUM(D35:D37)</f>
        <v>203009000</v>
      </c>
      <c r="E34" s="72">
        <f>SUM(E35:E37)</f>
        <v>16963797</v>
      </c>
      <c r="F34" s="72">
        <f aca="true" t="shared" si="8" ref="F34:M34">SUM(F35:F37)</f>
        <v>460853000</v>
      </c>
      <c r="G34" s="72">
        <f t="shared" si="8"/>
        <v>115307000</v>
      </c>
      <c r="H34" s="72">
        <f t="shared" si="8"/>
        <v>0</v>
      </c>
      <c r="I34" s="72">
        <f t="shared" si="8"/>
        <v>3218</v>
      </c>
      <c r="J34" s="72">
        <f>J36+J37+J38</f>
        <v>56959000</v>
      </c>
      <c r="K34" s="72">
        <f t="shared" si="8"/>
        <v>6221123</v>
      </c>
      <c r="L34" s="72">
        <f t="shared" si="8"/>
        <v>0</v>
      </c>
      <c r="M34" s="72">
        <f t="shared" si="8"/>
        <v>0</v>
      </c>
      <c r="N34" s="72">
        <f t="shared" si="5"/>
        <v>720821000</v>
      </c>
      <c r="O34" s="72">
        <f t="shared" si="5"/>
        <v>138495138</v>
      </c>
      <c r="P34" s="73">
        <f t="shared" si="6"/>
        <v>582325862</v>
      </c>
    </row>
    <row r="35" spans="1:16" ht="12.75">
      <c r="A35" s="35"/>
      <c r="B35" s="36" t="s">
        <v>13</v>
      </c>
      <c r="C35" s="34" t="s">
        <v>46</v>
      </c>
      <c r="D35" s="72">
        <v>203009000</v>
      </c>
      <c r="E35" s="72">
        <v>16963797</v>
      </c>
      <c r="F35" s="72">
        <v>460853000</v>
      </c>
      <c r="G35" s="72">
        <v>115307000</v>
      </c>
      <c r="H35" s="72"/>
      <c r="I35" s="72">
        <v>3218</v>
      </c>
      <c r="J35" s="72"/>
      <c r="K35" s="72"/>
      <c r="L35" s="72"/>
      <c r="M35" s="72"/>
      <c r="N35" s="72">
        <f t="shared" si="5"/>
        <v>663862000</v>
      </c>
      <c r="O35" s="72">
        <f t="shared" si="5"/>
        <v>132274015</v>
      </c>
      <c r="P35" s="73">
        <f t="shared" si="6"/>
        <v>531587985</v>
      </c>
    </row>
    <row r="36" spans="1:16" ht="12.75">
      <c r="A36" s="35"/>
      <c r="B36" s="36" t="s">
        <v>14</v>
      </c>
      <c r="C36" s="63" t="s">
        <v>47</v>
      </c>
      <c r="D36" s="72"/>
      <c r="E36" s="72"/>
      <c r="F36" s="72"/>
      <c r="G36" s="72"/>
      <c r="H36" s="72"/>
      <c r="I36" s="72"/>
      <c r="J36" s="72">
        <v>56950000</v>
      </c>
      <c r="K36" s="72">
        <v>6221123</v>
      </c>
      <c r="L36" s="72"/>
      <c r="M36" s="72"/>
      <c r="N36" s="72">
        <f t="shared" si="5"/>
        <v>56950000</v>
      </c>
      <c r="O36" s="72">
        <f t="shared" si="5"/>
        <v>6221123</v>
      </c>
      <c r="P36" s="73">
        <f t="shared" si="6"/>
        <v>50728877</v>
      </c>
    </row>
    <row r="37" spans="1:16" ht="12.75">
      <c r="A37" s="35"/>
      <c r="B37" s="36">
        <v>743</v>
      </c>
      <c r="C37" s="63" t="s">
        <v>126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>
        <f t="shared" si="5"/>
        <v>0</v>
      </c>
      <c r="O37" s="72">
        <f t="shared" si="5"/>
        <v>0</v>
      </c>
      <c r="P37" s="73">
        <f t="shared" si="6"/>
        <v>0</v>
      </c>
    </row>
    <row r="38" spans="1:16" ht="12.75">
      <c r="A38" s="37"/>
      <c r="B38" s="36">
        <v>744</v>
      </c>
      <c r="C38" s="63" t="s">
        <v>48</v>
      </c>
      <c r="D38" s="72"/>
      <c r="E38" s="72"/>
      <c r="F38" s="72"/>
      <c r="G38" s="72"/>
      <c r="H38" s="72"/>
      <c r="I38" s="72"/>
      <c r="J38" s="72">
        <v>9000</v>
      </c>
      <c r="K38" s="72"/>
      <c r="L38" s="72"/>
      <c r="M38" s="72"/>
      <c r="N38" s="72"/>
      <c r="O38" s="72"/>
      <c r="P38" s="73"/>
    </row>
    <row r="39" spans="1:16" s="50" customFormat="1" ht="12.75">
      <c r="A39" s="52">
        <v>75</v>
      </c>
      <c r="B39" s="57"/>
      <c r="C39" s="54" t="s">
        <v>49</v>
      </c>
      <c r="D39" s="78">
        <f>SUM(D40:D42)</f>
        <v>0</v>
      </c>
      <c r="E39" s="78">
        <f>SUM(E40:E42)</f>
        <v>0</v>
      </c>
      <c r="F39" s="78">
        <f aca="true" t="shared" si="9" ref="F39:M39">SUM(F40:F42)</f>
        <v>0</v>
      </c>
      <c r="G39" s="78">
        <f t="shared" si="9"/>
        <v>0</v>
      </c>
      <c r="H39" s="78">
        <f t="shared" si="9"/>
        <v>0</v>
      </c>
      <c r="I39" s="78">
        <f t="shared" si="9"/>
        <v>0</v>
      </c>
      <c r="J39" s="78">
        <f t="shared" si="9"/>
        <v>0</v>
      </c>
      <c r="K39" s="78">
        <f t="shared" si="9"/>
        <v>0</v>
      </c>
      <c r="L39" s="78">
        <f t="shared" si="9"/>
        <v>0</v>
      </c>
      <c r="M39" s="78">
        <f t="shared" si="9"/>
        <v>0</v>
      </c>
      <c r="N39" s="72">
        <f t="shared" si="5"/>
        <v>0</v>
      </c>
      <c r="O39" s="72">
        <f t="shared" si="5"/>
        <v>0</v>
      </c>
      <c r="P39" s="73">
        <f t="shared" si="6"/>
        <v>0</v>
      </c>
    </row>
    <row r="40" spans="1:16" ht="12.75">
      <c r="A40" s="32"/>
      <c r="B40" s="31" t="s">
        <v>16</v>
      </c>
      <c r="C40" s="64" t="s">
        <v>50</v>
      </c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2">
        <f t="shared" si="5"/>
        <v>0</v>
      </c>
      <c r="O40" s="72">
        <f t="shared" si="5"/>
        <v>0</v>
      </c>
      <c r="P40" s="73">
        <f t="shared" si="6"/>
        <v>0</v>
      </c>
    </row>
    <row r="41" spans="1:16" ht="12.75">
      <c r="A41" s="32"/>
      <c r="B41" s="31" t="s">
        <v>17</v>
      </c>
      <c r="C41" s="31" t="s">
        <v>51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2">
        <f t="shared" si="5"/>
        <v>0</v>
      </c>
      <c r="O41" s="72">
        <f t="shared" si="5"/>
        <v>0</v>
      </c>
      <c r="P41" s="73">
        <f t="shared" si="6"/>
        <v>0</v>
      </c>
    </row>
    <row r="42" spans="1:16" ht="12.75">
      <c r="A42" s="33"/>
      <c r="B42" s="31" t="s">
        <v>18</v>
      </c>
      <c r="C42" s="31" t="s">
        <v>52</v>
      </c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2">
        <f t="shared" si="5"/>
        <v>0</v>
      </c>
      <c r="O42" s="72">
        <f t="shared" si="5"/>
        <v>0</v>
      </c>
      <c r="P42" s="73">
        <f t="shared" si="6"/>
        <v>0</v>
      </c>
    </row>
    <row r="43" spans="1:16" s="50" customFormat="1" ht="12.75">
      <c r="A43" s="52">
        <v>76</v>
      </c>
      <c r="B43" s="56"/>
      <c r="C43" s="65" t="s">
        <v>53</v>
      </c>
      <c r="D43" s="78">
        <f>SUM(D44:D46)</f>
        <v>0</v>
      </c>
      <c r="E43" s="78">
        <f>SUM(E44:E46)</f>
        <v>0</v>
      </c>
      <c r="F43" s="78">
        <f aca="true" t="shared" si="10" ref="F43:M43">SUM(F44:F46)</f>
        <v>0</v>
      </c>
      <c r="G43" s="78">
        <f t="shared" si="10"/>
        <v>0</v>
      </c>
      <c r="H43" s="78">
        <f t="shared" si="10"/>
        <v>0</v>
      </c>
      <c r="I43" s="78">
        <f t="shared" si="10"/>
        <v>0</v>
      </c>
      <c r="J43" s="78">
        <f t="shared" si="10"/>
        <v>0</v>
      </c>
      <c r="K43" s="78">
        <f t="shared" si="10"/>
        <v>0</v>
      </c>
      <c r="L43" s="78">
        <f t="shared" si="10"/>
        <v>0</v>
      </c>
      <c r="M43" s="78">
        <f t="shared" si="10"/>
        <v>0</v>
      </c>
      <c r="N43" s="72">
        <f t="shared" si="5"/>
        <v>0</v>
      </c>
      <c r="O43" s="72">
        <f t="shared" si="5"/>
        <v>0</v>
      </c>
      <c r="P43" s="73">
        <f t="shared" si="6"/>
        <v>0</v>
      </c>
    </row>
    <row r="44" spans="1:16" ht="12.75">
      <c r="A44" s="32"/>
      <c r="B44" s="31" t="s">
        <v>19</v>
      </c>
      <c r="C44" s="64" t="s">
        <v>54</v>
      </c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2">
        <f t="shared" si="5"/>
        <v>0</v>
      </c>
      <c r="O44" s="72">
        <f t="shared" si="5"/>
        <v>0</v>
      </c>
      <c r="P44" s="73">
        <f t="shared" si="6"/>
        <v>0</v>
      </c>
    </row>
    <row r="45" spans="1:16" ht="12.75">
      <c r="A45" s="32"/>
      <c r="B45" s="31" t="s">
        <v>20</v>
      </c>
      <c r="C45" s="31" t="s">
        <v>55</v>
      </c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2">
        <f t="shared" si="5"/>
        <v>0</v>
      </c>
      <c r="O45" s="72">
        <f t="shared" si="5"/>
        <v>0</v>
      </c>
      <c r="P45" s="73">
        <f t="shared" si="6"/>
        <v>0</v>
      </c>
    </row>
    <row r="46" spans="1:16" ht="12.75">
      <c r="A46" s="33"/>
      <c r="B46" s="31" t="s">
        <v>21</v>
      </c>
      <c r="C46" s="31" t="s">
        <v>56</v>
      </c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2">
        <f t="shared" si="5"/>
        <v>0</v>
      </c>
      <c r="O46" s="72">
        <f t="shared" si="5"/>
        <v>0</v>
      </c>
      <c r="P46" s="73">
        <f t="shared" si="6"/>
        <v>0</v>
      </c>
    </row>
    <row r="47" spans="1:16" s="50" customFormat="1" ht="12.75">
      <c r="A47" s="52">
        <v>77</v>
      </c>
      <c r="B47" s="55"/>
      <c r="C47" s="65" t="s">
        <v>57</v>
      </c>
      <c r="D47" s="78">
        <f>SUM(D48:D49)</f>
        <v>0</v>
      </c>
      <c r="E47" s="78">
        <f>SUM(E48:E49)</f>
        <v>0</v>
      </c>
      <c r="F47" s="78">
        <f aca="true" t="shared" si="11" ref="F47:M47">SUM(F48:F49)</f>
        <v>0</v>
      </c>
      <c r="G47" s="78">
        <f t="shared" si="11"/>
        <v>0</v>
      </c>
      <c r="H47" s="78">
        <f t="shared" si="11"/>
        <v>0</v>
      </c>
      <c r="I47" s="78">
        <f t="shared" si="11"/>
        <v>0</v>
      </c>
      <c r="J47" s="78">
        <f t="shared" si="11"/>
        <v>0</v>
      </c>
      <c r="K47" s="78">
        <f t="shared" si="11"/>
        <v>0</v>
      </c>
      <c r="L47" s="78">
        <f t="shared" si="11"/>
        <v>0</v>
      </c>
      <c r="M47" s="78">
        <f t="shared" si="11"/>
        <v>0</v>
      </c>
      <c r="N47" s="72">
        <f t="shared" si="5"/>
        <v>0</v>
      </c>
      <c r="O47" s="72">
        <f t="shared" si="5"/>
        <v>0</v>
      </c>
      <c r="P47" s="73">
        <f t="shared" si="6"/>
        <v>0</v>
      </c>
    </row>
    <row r="48" spans="1:16" ht="12.75">
      <c r="A48" s="33"/>
      <c r="B48" s="31" t="s">
        <v>22</v>
      </c>
      <c r="C48" s="64" t="s">
        <v>57</v>
      </c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2">
        <f t="shared" si="5"/>
        <v>0</v>
      </c>
      <c r="O48" s="72">
        <f t="shared" si="5"/>
        <v>0</v>
      </c>
      <c r="P48" s="73">
        <f t="shared" si="6"/>
        <v>0</v>
      </c>
    </row>
    <row r="49" spans="1:16" s="50" customFormat="1" ht="12.75">
      <c r="A49" s="52">
        <v>78</v>
      </c>
      <c r="B49" s="53"/>
      <c r="C49" s="54" t="s">
        <v>58</v>
      </c>
      <c r="D49" s="78">
        <f>SUM(D50)</f>
        <v>0</v>
      </c>
      <c r="E49" s="78">
        <f>SUM(E50)</f>
        <v>0</v>
      </c>
      <c r="F49" s="78">
        <f aca="true" t="shared" si="12" ref="F49:M49">SUM(F50)</f>
        <v>0</v>
      </c>
      <c r="G49" s="78">
        <f t="shared" si="12"/>
        <v>0</v>
      </c>
      <c r="H49" s="78">
        <f t="shared" si="12"/>
        <v>0</v>
      </c>
      <c r="I49" s="78">
        <f t="shared" si="12"/>
        <v>0</v>
      </c>
      <c r="J49" s="78">
        <f t="shared" si="12"/>
        <v>0</v>
      </c>
      <c r="K49" s="78">
        <f t="shared" si="12"/>
        <v>0</v>
      </c>
      <c r="L49" s="78">
        <f t="shared" si="12"/>
        <v>0</v>
      </c>
      <c r="M49" s="78">
        <f t="shared" si="12"/>
        <v>0</v>
      </c>
      <c r="N49" s="72">
        <f t="shared" si="5"/>
        <v>0</v>
      </c>
      <c r="O49" s="72">
        <f t="shared" si="5"/>
        <v>0</v>
      </c>
      <c r="P49" s="73">
        <f t="shared" si="6"/>
        <v>0</v>
      </c>
    </row>
    <row r="50" spans="1:16" ht="12.75">
      <c r="A50" s="33"/>
      <c r="B50" s="31" t="s">
        <v>23</v>
      </c>
      <c r="C50" s="64" t="s">
        <v>59</v>
      </c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2">
        <f t="shared" si="5"/>
        <v>0</v>
      </c>
      <c r="O50" s="72">
        <f t="shared" si="5"/>
        <v>0</v>
      </c>
      <c r="P50" s="73">
        <f t="shared" si="6"/>
        <v>0</v>
      </c>
    </row>
    <row r="51" spans="1:16" ht="12.75">
      <c r="A51" s="38"/>
      <c r="B51" s="20"/>
      <c r="C51" s="3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2">
        <f t="shared" si="5"/>
        <v>0</v>
      </c>
      <c r="O51" s="72">
        <f t="shared" si="5"/>
        <v>0</v>
      </c>
      <c r="P51" s="73">
        <f t="shared" si="6"/>
        <v>0</v>
      </c>
    </row>
    <row r="52" spans="1:16" s="50" customFormat="1" ht="12.75">
      <c r="A52" s="47">
        <v>73</v>
      </c>
      <c r="B52" s="51"/>
      <c r="C52" s="49" t="s">
        <v>60</v>
      </c>
      <c r="D52" s="72">
        <f>SUM(D53:D56)</f>
        <v>24500000</v>
      </c>
      <c r="E52" s="72">
        <f>E55</f>
        <v>18032079</v>
      </c>
      <c r="F52" s="72">
        <f aca="true" t="shared" si="13" ref="F52:M52">SUM(F53:F56)</f>
        <v>0</v>
      </c>
      <c r="G52" s="72">
        <f t="shared" si="13"/>
        <v>0</v>
      </c>
      <c r="H52" s="72">
        <f t="shared" si="13"/>
        <v>0</v>
      </c>
      <c r="I52" s="72">
        <f t="shared" si="13"/>
        <v>0</v>
      </c>
      <c r="J52" s="72">
        <f t="shared" si="13"/>
        <v>0</v>
      </c>
      <c r="K52" s="72">
        <f t="shared" si="13"/>
        <v>0</v>
      </c>
      <c r="L52" s="72">
        <f t="shared" si="13"/>
        <v>0</v>
      </c>
      <c r="M52" s="72">
        <f t="shared" si="13"/>
        <v>0</v>
      </c>
      <c r="N52" s="72">
        <f t="shared" si="5"/>
        <v>24500000</v>
      </c>
      <c r="O52" s="72">
        <f t="shared" si="5"/>
        <v>18032079</v>
      </c>
      <c r="P52" s="73">
        <f t="shared" si="6"/>
        <v>6467921</v>
      </c>
    </row>
    <row r="53" spans="1:16" ht="12.75">
      <c r="A53" s="35"/>
      <c r="B53" s="36">
        <v>731</v>
      </c>
      <c r="C53" s="63" t="s">
        <v>61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>
        <f t="shared" si="5"/>
        <v>0</v>
      </c>
      <c r="O53" s="72">
        <f t="shared" si="5"/>
        <v>0</v>
      </c>
      <c r="P53" s="73">
        <f t="shared" si="6"/>
        <v>0</v>
      </c>
    </row>
    <row r="54" spans="1:16" ht="12.75">
      <c r="A54" s="35"/>
      <c r="B54" s="36">
        <v>732</v>
      </c>
      <c r="C54" s="63" t="s">
        <v>62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>
        <f t="shared" si="5"/>
        <v>0</v>
      </c>
      <c r="O54" s="72">
        <f t="shared" si="5"/>
        <v>0</v>
      </c>
      <c r="P54" s="73">
        <f t="shared" si="6"/>
        <v>0</v>
      </c>
    </row>
    <row r="55" spans="1:16" ht="12.75">
      <c r="A55" s="35"/>
      <c r="B55" s="36">
        <v>733</v>
      </c>
      <c r="C55" s="63" t="s">
        <v>63</v>
      </c>
      <c r="D55" s="72">
        <v>24500000</v>
      </c>
      <c r="E55" s="72">
        <v>18032079</v>
      </c>
      <c r="F55" s="72"/>
      <c r="G55" s="72"/>
      <c r="H55" s="72"/>
      <c r="I55" s="72"/>
      <c r="J55" s="72"/>
      <c r="K55" s="72"/>
      <c r="L55" s="72"/>
      <c r="M55" s="72"/>
      <c r="N55" s="72">
        <f t="shared" si="5"/>
        <v>24500000</v>
      </c>
      <c r="O55" s="72">
        <f t="shared" si="5"/>
        <v>18032079</v>
      </c>
      <c r="P55" s="73">
        <f t="shared" si="6"/>
        <v>6467921</v>
      </c>
    </row>
    <row r="56" spans="1:16" ht="12.75">
      <c r="A56" s="35"/>
      <c r="B56" s="36">
        <v>734</v>
      </c>
      <c r="C56" s="63" t="s">
        <v>64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>
        <f t="shared" si="5"/>
        <v>0</v>
      </c>
      <c r="O56" s="72">
        <f t="shared" si="5"/>
        <v>0</v>
      </c>
      <c r="P56" s="73">
        <f t="shared" si="6"/>
        <v>0</v>
      </c>
    </row>
    <row r="57" spans="1:16" s="50" customFormat="1" ht="12.75">
      <c r="A57" s="47">
        <v>74</v>
      </c>
      <c r="B57" s="48"/>
      <c r="C57" s="62" t="s">
        <v>45</v>
      </c>
      <c r="D57" s="72">
        <f>SUM(D58)</f>
        <v>0</v>
      </c>
      <c r="E57" s="72">
        <f>SUM(E58)</f>
        <v>0</v>
      </c>
      <c r="F57" s="72">
        <f aca="true" t="shared" si="14" ref="F57:M57">SUM(F58)</f>
        <v>0</v>
      </c>
      <c r="G57" s="72">
        <f t="shared" si="14"/>
        <v>0</v>
      </c>
      <c r="H57" s="72">
        <f t="shared" si="14"/>
        <v>0</v>
      </c>
      <c r="I57" s="72">
        <f t="shared" si="14"/>
        <v>0</v>
      </c>
      <c r="J57" s="72">
        <f t="shared" si="14"/>
        <v>0</v>
      </c>
      <c r="K57" s="72">
        <f t="shared" si="14"/>
        <v>0</v>
      </c>
      <c r="L57" s="72">
        <f t="shared" si="14"/>
        <v>0</v>
      </c>
      <c r="M57" s="72">
        <f t="shared" si="14"/>
        <v>0</v>
      </c>
      <c r="N57" s="72">
        <f t="shared" si="5"/>
        <v>0</v>
      </c>
      <c r="O57" s="72">
        <f t="shared" si="5"/>
        <v>0</v>
      </c>
      <c r="P57" s="73">
        <f t="shared" si="6"/>
        <v>0</v>
      </c>
    </row>
    <row r="58" spans="1:16" ht="12.75">
      <c r="A58" s="35"/>
      <c r="B58" s="36" t="s">
        <v>13</v>
      </c>
      <c r="C58" s="63" t="s">
        <v>65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>
        <f t="shared" si="5"/>
        <v>0</v>
      </c>
      <c r="O58" s="72">
        <f t="shared" si="5"/>
        <v>0</v>
      </c>
      <c r="P58" s="73">
        <f t="shared" si="6"/>
        <v>0</v>
      </c>
    </row>
    <row r="59" spans="1:16" ht="12.75">
      <c r="A59" s="37"/>
      <c r="B59" s="36">
        <v>743</v>
      </c>
      <c r="C59" s="34" t="s">
        <v>66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>
        <f t="shared" si="5"/>
        <v>0</v>
      </c>
      <c r="O59" s="72">
        <f t="shared" si="5"/>
        <v>0</v>
      </c>
      <c r="P59" s="73">
        <f t="shared" si="6"/>
        <v>0</v>
      </c>
    </row>
    <row r="60" spans="1:14" ht="15.75" customHeight="1">
      <c r="A60" s="97" t="s">
        <v>67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</row>
    <row r="61" spans="1:16" ht="16.5" customHeight="1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</row>
    <row r="62" spans="1:16" ht="16.5" customHeight="1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</row>
    <row r="63" spans="1:16" ht="76.5" customHeight="1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</row>
    <row r="64" spans="1:16" ht="22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P64" s="22" t="s">
        <v>120</v>
      </c>
    </row>
    <row r="65" spans="1:16" ht="25.5" customHeight="1">
      <c r="A65" s="4"/>
      <c r="B65" s="3"/>
      <c r="C65" s="89" t="s">
        <v>139</v>
      </c>
      <c r="D65" s="88" t="s">
        <v>131</v>
      </c>
      <c r="E65" s="88"/>
      <c r="F65" s="88" t="s">
        <v>132</v>
      </c>
      <c r="G65" s="88"/>
      <c r="H65" s="88" t="s">
        <v>133</v>
      </c>
      <c r="I65" s="88"/>
      <c r="J65" s="87" t="s">
        <v>134</v>
      </c>
      <c r="K65" s="88"/>
      <c r="L65" s="88" t="s">
        <v>135</v>
      </c>
      <c r="M65" s="88"/>
      <c r="N65" s="87" t="s">
        <v>136</v>
      </c>
      <c r="O65" s="88"/>
      <c r="P65" s="88"/>
    </row>
    <row r="66" spans="1:16" ht="53.25" customHeight="1">
      <c r="A66" s="4"/>
      <c r="B66" s="3"/>
      <c r="C66" s="90"/>
      <c r="D66" s="30" t="s">
        <v>68</v>
      </c>
      <c r="E66" s="30" t="s">
        <v>138</v>
      </c>
      <c r="F66" s="66" t="s">
        <v>0</v>
      </c>
      <c r="G66" s="30" t="s">
        <v>138</v>
      </c>
      <c r="H66" s="66" t="s">
        <v>0</v>
      </c>
      <c r="I66" s="30" t="s">
        <v>138</v>
      </c>
      <c r="J66" s="66" t="s">
        <v>0</v>
      </c>
      <c r="K66" s="30" t="s">
        <v>138</v>
      </c>
      <c r="L66" s="66" t="s">
        <v>0</v>
      </c>
      <c r="M66" s="30" t="s">
        <v>138</v>
      </c>
      <c r="N66" s="66" t="s">
        <v>0</v>
      </c>
      <c r="O66" s="30" t="s">
        <v>138</v>
      </c>
      <c r="P66" s="30" t="s">
        <v>137</v>
      </c>
    </row>
    <row r="67" spans="1:16" s="45" customFormat="1" ht="12.75">
      <c r="A67" s="43">
        <v>40</v>
      </c>
      <c r="B67" s="44"/>
      <c r="C67" s="42" t="s">
        <v>71</v>
      </c>
      <c r="D67" s="72">
        <f>SUM(D68:D71)</f>
        <v>77131000</v>
      </c>
      <c r="E67" s="72">
        <f>SUM(E68:E71)</f>
        <v>17521385</v>
      </c>
      <c r="F67" s="72">
        <f aca="true" t="shared" si="15" ref="F67:M67">SUM(F68:F71)</f>
        <v>427436631</v>
      </c>
      <c r="G67" s="72">
        <f t="shared" si="15"/>
        <v>106424346</v>
      </c>
      <c r="H67" s="72">
        <f t="shared" si="15"/>
        <v>0</v>
      </c>
      <c r="I67" s="72">
        <f t="shared" si="15"/>
        <v>0</v>
      </c>
      <c r="J67" s="72">
        <f t="shared" si="15"/>
        <v>0</v>
      </c>
      <c r="K67" s="72">
        <f t="shared" si="15"/>
        <v>0</v>
      </c>
      <c r="L67" s="72">
        <f t="shared" si="15"/>
        <v>0</v>
      </c>
      <c r="M67" s="72">
        <f t="shared" si="15"/>
        <v>0</v>
      </c>
      <c r="N67" s="72">
        <f aca="true" t="shared" si="16" ref="N67:O115">D67+F67+H67+J67+L67</f>
        <v>504567631</v>
      </c>
      <c r="O67" s="72">
        <f t="shared" si="16"/>
        <v>123945731</v>
      </c>
      <c r="P67" s="73">
        <f aca="true" t="shared" si="17" ref="P67:P115">N67-O67</f>
        <v>380621900</v>
      </c>
    </row>
    <row r="68" spans="1:16" ht="12.75">
      <c r="A68" s="26"/>
      <c r="B68" s="25">
        <v>401</v>
      </c>
      <c r="C68" s="63" t="s">
        <v>72</v>
      </c>
      <c r="D68" s="72">
        <v>50906000</v>
      </c>
      <c r="E68" s="72">
        <v>11496402</v>
      </c>
      <c r="F68" s="72">
        <v>307870247</v>
      </c>
      <c r="G68" s="72">
        <v>76547336</v>
      </c>
      <c r="H68" s="72"/>
      <c r="I68" s="72"/>
      <c r="J68" s="72"/>
      <c r="K68" s="72"/>
      <c r="L68" s="72"/>
      <c r="M68" s="72"/>
      <c r="N68" s="72">
        <f t="shared" si="16"/>
        <v>358776247</v>
      </c>
      <c r="O68" s="72">
        <f t="shared" si="16"/>
        <v>88043738</v>
      </c>
      <c r="P68" s="73">
        <f t="shared" si="17"/>
        <v>270732509</v>
      </c>
    </row>
    <row r="69" spans="1:16" ht="12.75">
      <c r="A69" s="26"/>
      <c r="B69" s="25">
        <v>402</v>
      </c>
      <c r="C69" s="24" t="s">
        <v>73</v>
      </c>
      <c r="D69" s="72">
        <v>20443000</v>
      </c>
      <c r="E69" s="72">
        <v>4425919</v>
      </c>
      <c r="F69" s="72">
        <v>119566384</v>
      </c>
      <c r="G69" s="72">
        <v>29877010</v>
      </c>
      <c r="H69" s="72"/>
      <c r="I69" s="72"/>
      <c r="J69" s="72"/>
      <c r="K69" s="72"/>
      <c r="L69" s="72"/>
      <c r="M69" s="72"/>
      <c r="N69" s="72">
        <f t="shared" si="16"/>
        <v>140009384</v>
      </c>
      <c r="O69" s="72">
        <f t="shared" si="16"/>
        <v>34302929</v>
      </c>
      <c r="P69" s="73">
        <f t="shared" si="17"/>
        <v>105706455</v>
      </c>
    </row>
    <row r="70" spans="1:16" ht="12.75">
      <c r="A70" s="26"/>
      <c r="B70" s="25">
        <v>403</v>
      </c>
      <c r="C70" s="63" t="s">
        <v>74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>
        <f t="shared" si="16"/>
        <v>0</v>
      </c>
      <c r="O70" s="72">
        <f t="shared" si="16"/>
        <v>0</v>
      </c>
      <c r="P70" s="73">
        <f t="shared" si="17"/>
        <v>0</v>
      </c>
    </row>
    <row r="71" spans="1:16" ht="12.75">
      <c r="A71" s="26"/>
      <c r="B71" s="25">
        <v>404</v>
      </c>
      <c r="C71" s="24" t="s">
        <v>75</v>
      </c>
      <c r="D71" s="72">
        <v>5782000</v>
      </c>
      <c r="E71" s="72">
        <v>1599064</v>
      </c>
      <c r="F71" s="72"/>
      <c r="G71" s="72"/>
      <c r="H71" s="72"/>
      <c r="I71" s="72"/>
      <c r="J71" s="72"/>
      <c r="K71" s="72"/>
      <c r="L71" s="72"/>
      <c r="M71" s="72"/>
      <c r="N71" s="72">
        <f t="shared" si="16"/>
        <v>5782000</v>
      </c>
      <c r="O71" s="72">
        <f t="shared" si="16"/>
        <v>1599064</v>
      </c>
      <c r="P71" s="73">
        <f t="shared" si="17"/>
        <v>4182936</v>
      </c>
    </row>
    <row r="72" spans="1:16" s="45" customFormat="1" ht="12.75">
      <c r="A72" s="43">
        <v>41</v>
      </c>
      <c r="B72" s="46"/>
      <c r="C72" s="62" t="s">
        <v>76</v>
      </c>
      <c r="D72" s="72">
        <f>SUM(D73:D76)</f>
        <v>3000000</v>
      </c>
      <c r="E72" s="72">
        <f>SUM(E73:E76)</f>
        <v>0</v>
      </c>
      <c r="F72" s="72">
        <f aca="true" t="shared" si="18" ref="F72:M72">SUM(F73:F76)</f>
        <v>0</v>
      </c>
      <c r="G72" s="72">
        <f t="shared" si="18"/>
        <v>0</v>
      </c>
      <c r="H72" s="72">
        <f t="shared" si="18"/>
        <v>0</v>
      </c>
      <c r="I72" s="72">
        <f t="shared" si="18"/>
        <v>0</v>
      </c>
      <c r="J72" s="72">
        <f t="shared" si="18"/>
        <v>0</v>
      </c>
      <c r="K72" s="72">
        <f t="shared" si="18"/>
        <v>0</v>
      </c>
      <c r="L72" s="72">
        <f t="shared" si="18"/>
        <v>0</v>
      </c>
      <c r="M72" s="72">
        <f t="shared" si="18"/>
        <v>0</v>
      </c>
      <c r="N72" s="72">
        <f t="shared" si="16"/>
        <v>3000000</v>
      </c>
      <c r="O72" s="72">
        <f t="shared" si="16"/>
        <v>0</v>
      </c>
      <c r="P72" s="73">
        <f t="shared" si="17"/>
        <v>3000000</v>
      </c>
    </row>
    <row r="73" spans="1:16" ht="12.75">
      <c r="A73" s="26"/>
      <c r="B73" s="25">
        <v>411</v>
      </c>
      <c r="C73" s="63" t="s">
        <v>77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>
        <f t="shared" si="16"/>
        <v>0</v>
      </c>
      <c r="O73" s="72">
        <f t="shared" si="16"/>
        <v>0</v>
      </c>
      <c r="P73" s="73">
        <f t="shared" si="17"/>
        <v>0</v>
      </c>
    </row>
    <row r="74" spans="1:16" ht="12.75">
      <c r="A74" s="26"/>
      <c r="B74" s="25">
        <v>412</v>
      </c>
      <c r="C74" s="63" t="s">
        <v>78</v>
      </c>
      <c r="D74" s="72">
        <v>1500000</v>
      </c>
      <c r="E74" s="72"/>
      <c r="F74" s="72"/>
      <c r="G74" s="72"/>
      <c r="H74" s="72"/>
      <c r="I74" s="72"/>
      <c r="J74" s="72"/>
      <c r="K74" s="72"/>
      <c r="L74" s="72"/>
      <c r="M74" s="72"/>
      <c r="N74" s="72">
        <f t="shared" si="16"/>
        <v>1500000</v>
      </c>
      <c r="O74" s="72">
        <f t="shared" si="16"/>
        <v>0</v>
      </c>
      <c r="P74" s="73">
        <f t="shared" si="17"/>
        <v>1500000</v>
      </c>
    </row>
    <row r="75" spans="1:16" ht="12.75">
      <c r="A75" s="26"/>
      <c r="B75" s="25">
        <v>413</v>
      </c>
      <c r="C75" s="63" t="s">
        <v>79</v>
      </c>
      <c r="D75" s="72">
        <v>1500000</v>
      </c>
      <c r="E75" s="72"/>
      <c r="F75" s="72"/>
      <c r="G75" s="72"/>
      <c r="H75" s="72"/>
      <c r="I75" s="72"/>
      <c r="J75" s="72"/>
      <c r="K75" s="72"/>
      <c r="L75" s="72"/>
      <c r="M75" s="72"/>
      <c r="N75" s="72">
        <f t="shared" si="16"/>
        <v>1500000</v>
      </c>
      <c r="O75" s="72">
        <f t="shared" si="16"/>
        <v>0</v>
      </c>
      <c r="P75" s="73">
        <f t="shared" si="17"/>
        <v>1500000</v>
      </c>
    </row>
    <row r="76" spans="1:16" ht="12.75">
      <c r="A76" s="26"/>
      <c r="B76" s="25">
        <v>414</v>
      </c>
      <c r="C76" s="63" t="s">
        <v>80</v>
      </c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>
        <f t="shared" si="16"/>
        <v>0</v>
      </c>
      <c r="O76" s="72">
        <f t="shared" si="16"/>
        <v>0</v>
      </c>
      <c r="P76" s="73">
        <f t="shared" si="17"/>
        <v>0</v>
      </c>
    </row>
    <row r="77" spans="1:16" s="45" customFormat="1" ht="12.75">
      <c r="A77" s="43">
        <v>42</v>
      </c>
      <c r="B77" s="46"/>
      <c r="C77" s="62" t="s">
        <v>81</v>
      </c>
      <c r="D77" s="72">
        <f>SUM(D78:D84)</f>
        <v>68408000</v>
      </c>
      <c r="E77" s="72">
        <f>SUM(E78:E84)</f>
        <v>8941032</v>
      </c>
      <c r="F77" s="72">
        <f aca="true" t="shared" si="19" ref="F77:M77">SUM(F78:F84)</f>
        <v>32548369</v>
      </c>
      <c r="G77" s="72">
        <f t="shared" si="19"/>
        <v>2218824</v>
      </c>
      <c r="H77" s="72">
        <f t="shared" si="19"/>
        <v>24080000</v>
      </c>
      <c r="I77" s="72">
        <f t="shared" si="19"/>
        <v>1788204</v>
      </c>
      <c r="J77" s="72">
        <f t="shared" si="19"/>
        <v>22309000</v>
      </c>
      <c r="K77" s="72">
        <f t="shared" si="19"/>
        <v>637689</v>
      </c>
      <c r="L77" s="72">
        <f t="shared" si="19"/>
        <v>0</v>
      </c>
      <c r="M77" s="72">
        <f t="shared" si="19"/>
        <v>0</v>
      </c>
      <c r="N77" s="72">
        <f t="shared" si="16"/>
        <v>147345369</v>
      </c>
      <c r="O77" s="72">
        <f t="shared" si="16"/>
        <v>13585749</v>
      </c>
      <c r="P77" s="73">
        <f t="shared" si="17"/>
        <v>133759620</v>
      </c>
    </row>
    <row r="78" spans="1:16" ht="12.75">
      <c r="A78" s="26"/>
      <c r="B78" s="25">
        <v>420</v>
      </c>
      <c r="C78" s="63" t="s">
        <v>82</v>
      </c>
      <c r="D78" s="72">
        <v>340000</v>
      </c>
      <c r="E78" s="72"/>
      <c r="F78" s="72">
        <v>15000</v>
      </c>
      <c r="G78" s="72"/>
      <c r="H78" s="72">
        <v>429800</v>
      </c>
      <c r="I78" s="72"/>
      <c r="J78" s="72">
        <v>16235000</v>
      </c>
      <c r="K78" s="72"/>
      <c r="L78" s="72"/>
      <c r="M78" s="72"/>
      <c r="N78" s="72">
        <f t="shared" si="16"/>
        <v>17019800</v>
      </c>
      <c r="O78" s="72">
        <f t="shared" si="16"/>
        <v>0</v>
      </c>
      <c r="P78" s="73">
        <f t="shared" si="17"/>
        <v>17019800</v>
      </c>
    </row>
    <row r="79" spans="1:16" ht="12.75">
      <c r="A79" s="26"/>
      <c r="B79" s="25">
        <v>421</v>
      </c>
      <c r="C79" s="63" t="s">
        <v>83</v>
      </c>
      <c r="D79" s="72">
        <v>18730000</v>
      </c>
      <c r="E79" s="72">
        <v>4308999</v>
      </c>
      <c r="F79" s="72">
        <v>12554000</v>
      </c>
      <c r="G79" s="72">
        <v>1581545</v>
      </c>
      <c r="H79" s="72">
        <v>4860800</v>
      </c>
      <c r="I79" s="72">
        <v>434089</v>
      </c>
      <c r="J79" s="72"/>
      <c r="K79" s="72"/>
      <c r="L79" s="72"/>
      <c r="M79" s="72"/>
      <c r="N79" s="72">
        <f t="shared" si="16"/>
        <v>36144800</v>
      </c>
      <c r="O79" s="72">
        <f t="shared" si="16"/>
        <v>6324633</v>
      </c>
      <c r="P79" s="73">
        <f t="shared" si="17"/>
        <v>29820167</v>
      </c>
    </row>
    <row r="80" spans="1:16" ht="12.75">
      <c r="A80" s="26"/>
      <c r="B80" s="25">
        <v>423</v>
      </c>
      <c r="C80" s="24" t="s">
        <v>84</v>
      </c>
      <c r="D80" s="72">
        <v>2660000</v>
      </c>
      <c r="E80" s="72">
        <v>238480</v>
      </c>
      <c r="F80" s="72">
        <v>2926000</v>
      </c>
      <c r="G80" s="72">
        <v>223602</v>
      </c>
      <c r="H80" s="72">
        <v>9316400</v>
      </c>
      <c r="I80" s="72">
        <v>658107</v>
      </c>
      <c r="J80" s="72">
        <v>790000</v>
      </c>
      <c r="K80" s="72"/>
      <c r="L80" s="72"/>
      <c r="M80" s="72"/>
      <c r="N80" s="72">
        <f t="shared" si="16"/>
        <v>15692400</v>
      </c>
      <c r="O80" s="72">
        <f t="shared" si="16"/>
        <v>1120189</v>
      </c>
      <c r="P80" s="73">
        <f t="shared" si="17"/>
        <v>14572211</v>
      </c>
    </row>
    <row r="81" spans="1:16" ht="12.75">
      <c r="A81" s="26"/>
      <c r="B81" s="25">
        <v>424</v>
      </c>
      <c r="C81" s="63" t="s">
        <v>85</v>
      </c>
      <c r="D81" s="72">
        <v>25210000</v>
      </c>
      <c r="E81" s="72">
        <v>1824994</v>
      </c>
      <c r="F81" s="72">
        <v>1956000</v>
      </c>
      <c r="G81" s="72">
        <v>149148</v>
      </c>
      <c r="H81" s="72">
        <v>1207000</v>
      </c>
      <c r="I81" s="72">
        <v>8690</v>
      </c>
      <c r="J81" s="72">
        <v>92000</v>
      </c>
      <c r="K81" s="72">
        <v>92000</v>
      </c>
      <c r="L81" s="72"/>
      <c r="M81" s="72"/>
      <c r="N81" s="72">
        <f t="shared" si="16"/>
        <v>28465000</v>
      </c>
      <c r="O81" s="72">
        <f t="shared" si="16"/>
        <v>2074832</v>
      </c>
      <c r="P81" s="73">
        <f t="shared" si="17"/>
        <v>26390168</v>
      </c>
    </row>
    <row r="82" spans="1:16" ht="12.75">
      <c r="A82" s="26"/>
      <c r="B82" s="25">
        <v>425</v>
      </c>
      <c r="C82" s="63" t="s">
        <v>86</v>
      </c>
      <c r="D82" s="72">
        <v>17468000</v>
      </c>
      <c r="E82" s="72">
        <v>2213660</v>
      </c>
      <c r="F82" s="72">
        <v>14552369</v>
      </c>
      <c r="G82" s="72">
        <v>173539</v>
      </c>
      <c r="H82" s="72">
        <v>6760000</v>
      </c>
      <c r="I82" s="72">
        <v>654265</v>
      </c>
      <c r="J82" s="72">
        <v>4780000</v>
      </c>
      <c r="K82" s="72">
        <v>517389</v>
      </c>
      <c r="L82" s="72"/>
      <c r="M82" s="72"/>
      <c r="N82" s="72">
        <f t="shared" si="16"/>
        <v>43560369</v>
      </c>
      <c r="O82" s="72">
        <f t="shared" si="16"/>
        <v>3558853</v>
      </c>
      <c r="P82" s="73">
        <f t="shared" si="17"/>
        <v>40001516</v>
      </c>
    </row>
    <row r="83" spans="1:16" ht="12.75">
      <c r="A83" s="26"/>
      <c r="B83" s="25">
        <v>426</v>
      </c>
      <c r="C83" s="63" t="s">
        <v>87</v>
      </c>
      <c r="D83" s="72">
        <v>4000000</v>
      </c>
      <c r="E83" s="72">
        <v>354899</v>
      </c>
      <c r="F83" s="72">
        <v>545000</v>
      </c>
      <c r="G83" s="72">
        <v>90990</v>
      </c>
      <c r="H83" s="72">
        <v>1506000</v>
      </c>
      <c r="I83" s="72">
        <v>33053</v>
      </c>
      <c r="J83" s="72">
        <v>412000</v>
      </c>
      <c r="K83" s="72">
        <v>28300</v>
      </c>
      <c r="L83" s="72"/>
      <c r="M83" s="72"/>
      <c r="N83" s="72">
        <f t="shared" si="16"/>
        <v>6463000</v>
      </c>
      <c r="O83" s="72">
        <f t="shared" si="16"/>
        <v>507242</v>
      </c>
      <c r="P83" s="73">
        <f t="shared" si="17"/>
        <v>5955758</v>
      </c>
    </row>
    <row r="84" spans="1:16" ht="12.75">
      <c r="A84" s="26"/>
      <c r="B84" s="25">
        <v>427</v>
      </c>
      <c r="C84" s="24" t="s">
        <v>88</v>
      </c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>
        <f t="shared" si="16"/>
        <v>0</v>
      </c>
      <c r="O84" s="72">
        <f t="shared" si="16"/>
        <v>0</v>
      </c>
      <c r="P84" s="73">
        <f t="shared" si="17"/>
        <v>0</v>
      </c>
    </row>
    <row r="85" spans="1:16" s="45" customFormat="1" ht="12.75">
      <c r="A85" s="43">
        <v>45</v>
      </c>
      <c r="B85" s="46"/>
      <c r="C85" s="62" t="s">
        <v>89</v>
      </c>
      <c r="D85" s="72">
        <f>SUM(D86:D88)</f>
        <v>60000</v>
      </c>
      <c r="E85" s="72">
        <f>SUM(E86:E88)</f>
        <v>0</v>
      </c>
      <c r="F85" s="72">
        <f aca="true" t="shared" si="20" ref="F85:M85">SUM(F86:F88)</f>
        <v>0</v>
      </c>
      <c r="G85" s="72">
        <f t="shared" si="20"/>
        <v>0</v>
      </c>
      <c r="H85" s="72">
        <f t="shared" si="20"/>
        <v>0</v>
      </c>
      <c r="I85" s="72">
        <f t="shared" si="20"/>
        <v>0</v>
      </c>
      <c r="J85" s="72">
        <f t="shared" si="20"/>
        <v>0</v>
      </c>
      <c r="K85" s="72">
        <f t="shared" si="20"/>
        <v>0</v>
      </c>
      <c r="L85" s="72">
        <f t="shared" si="20"/>
        <v>0</v>
      </c>
      <c r="M85" s="72">
        <f t="shared" si="20"/>
        <v>0</v>
      </c>
      <c r="N85" s="72">
        <f t="shared" si="16"/>
        <v>60000</v>
      </c>
      <c r="O85" s="72">
        <f t="shared" si="16"/>
        <v>0</v>
      </c>
      <c r="P85" s="73">
        <f t="shared" si="17"/>
        <v>60000</v>
      </c>
    </row>
    <row r="86" spans="1:16" ht="12.75">
      <c r="A86" s="26"/>
      <c r="B86" s="25">
        <v>451</v>
      </c>
      <c r="C86" s="63" t="s">
        <v>90</v>
      </c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>
        <f t="shared" si="16"/>
        <v>0</v>
      </c>
      <c r="O86" s="72">
        <f t="shared" si="16"/>
        <v>0</v>
      </c>
      <c r="P86" s="73">
        <f t="shared" si="17"/>
        <v>0</v>
      </c>
    </row>
    <row r="87" spans="1:16" ht="12.75">
      <c r="A87" s="26"/>
      <c r="B87" s="25">
        <v>452</v>
      </c>
      <c r="C87" s="24" t="s">
        <v>91</v>
      </c>
      <c r="D87" s="72">
        <v>60000</v>
      </c>
      <c r="E87" s="72"/>
      <c r="F87" s="72"/>
      <c r="G87" s="72"/>
      <c r="H87" s="72"/>
      <c r="I87" s="72"/>
      <c r="J87" s="72"/>
      <c r="K87" s="72"/>
      <c r="L87" s="72"/>
      <c r="M87" s="72"/>
      <c r="N87" s="72">
        <f t="shared" si="16"/>
        <v>60000</v>
      </c>
      <c r="O87" s="72">
        <f t="shared" si="16"/>
        <v>0</v>
      </c>
      <c r="P87" s="73">
        <f t="shared" si="17"/>
        <v>60000</v>
      </c>
    </row>
    <row r="88" spans="1:16" ht="12.75">
      <c r="A88" s="26"/>
      <c r="B88" s="25">
        <v>453</v>
      </c>
      <c r="C88" s="24" t="s">
        <v>92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>
        <f t="shared" si="16"/>
        <v>0</v>
      </c>
      <c r="O88" s="72">
        <f t="shared" si="16"/>
        <v>0</v>
      </c>
      <c r="P88" s="73">
        <f t="shared" si="17"/>
        <v>0</v>
      </c>
    </row>
    <row r="89" spans="1:16" s="45" customFormat="1" ht="12.75">
      <c r="A89" s="43">
        <v>46</v>
      </c>
      <c r="B89" s="46"/>
      <c r="C89" s="62" t="s">
        <v>93</v>
      </c>
      <c r="D89" s="72">
        <f>SUM(D90:D94)</f>
        <v>40470000</v>
      </c>
      <c r="E89" s="72">
        <f>SUM(E90:E94)</f>
        <v>11382079</v>
      </c>
      <c r="F89" s="72">
        <f aca="true" t="shared" si="21" ref="F89:M89">SUM(F90:F94)</f>
        <v>788000</v>
      </c>
      <c r="G89" s="72">
        <f t="shared" si="21"/>
        <v>173176</v>
      </c>
      <c r="H89" s="72">
        <f t="shared" si="21"/>
        <v>100000</v>
      </c>
      <c r="I89" s="72">
        <f t="shared" si="21"/>
        <v>8400</v>
      </c>
      <c r="J89" s="72">
        <f t="shared" si="21"/>
        <v>0</v>
      </c>
      <c r="K89" s="72">
        <f t="shared" si="21"/>
        <v>0</v>
      </c>
      <c r="L89" s="72">
        <f t="shared" si="21"/>
        <v>0</v>
      </c>
      <c r="M89" s="72">
        <f t="shared" si="21"/>
        <v>0</v>
      </c>
      <c r="N89" s="72">
        <f t="shared" si="16"/>
        <v>41358000</v>
      </c>
      <c r="O89" s="72">
        <f t="shared" si="16"/>
        <v>11563655</v>
      </c>
      <c r="P89" s="73">
        <f t="shared" si="17"/>
        <v>29794345</v>
      </c>
    </row>
    <row r="90" spans="1:16" ht="12.75">
      <c r="A90" s="26"/>
      <c r="B90" s="25">
        <v>461</v>
      </c>
      <c r="C90" s="63" t="s">
        <v>94</v>
      </c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>
        <f t="shared" si="16"/>
        <v>0</v>
      </c>
      <c r="O90" s="72">
        <f t="shared" si="16"/>
        <v>0</v>
      </c>
      <c r="P90" s="73">
        <f t="shared" si="17"/>
        <v>0</v>
      </c>
    </row>
    <row r="91" spans="1:16" ht="12.75">
      <c r="A91" s="26"/>
      <c r="B91" s="25">
        <v>462</v>
      </c>
      <c r="C91" s="63" t="s">
        <v>95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>
        <f t="shared" si="16"/>
        <v>0</v>
      </c>
      <c r="O91" s="72">
        <f t="shared" si="16"/>
        <v>0</v>
      </c>
      <c r="P91" s="73">
        <f t="shared" si="17"/>
        <v>0</v>
      </c>
    </row>
    <row r="92" spans="1:16" ht="12.75">
      <c r="A92" s="26"/>
      <c r="B92" s="25">
        <v>463</v>
      </c>
      <c r="C92" s="24" t="s">
        <v>96</v>
      </c>
      <c r="D92" s="72">
        <v>6120000</v>
      </c>
      <c r="E92" s="72">
        <v>120000</v>
      </c>
      <c r="F92" s="72"/>
      <c r="G92" s="72"/>
      <c r="H92" s="72"/>
      <c r="I92" s="72"/>
      <c r="J92" s="72"/>
      <c r="K92" s="72"/>
      <c r="L92" s="72"/>
      <c r="M92" s="72"/>
      <c r="N92" s="72">
        <f t="shared" si="16"/>
        <v>6120000</v>
      </c>
      <c r="O92" s="72">
        <f t="shared" si="16"/>
        <v>120000</v>
      </c>
      <c r="P92" s="73">
        <f t="shared" si="17"/>
        <v>6000000</v>
      </c>
    </row>
    <row r="93" spans="1:16" ht="12.75">
      <c r="A93" s="26"/>
      <c r="B93" s="25">
        <v>464</v>
      </c>
      <c r="C93" s="63" t="s">
        <v>97</v>
      </c>
      <c r="D93" s="72">
        <v>34350000</v>
      </c>
      <c r="E93" s="72">
        <v>11262079</v>
      </c>
      <c r="F93" s="72">
        <v>788000</v>
      </c>
      <c r="G93" s="72">
        <v>173176</v>
      </c>
      <c r="H93" s="72">
        <v>100000</v>
      </c>
      <c r="I93" s="72">
        <v>8400</v>
      </c>
      <c r="J93" s="72"/>
      <c r="K93" s="72"/>
      <c r="L93" s="72"/>
      <c r="M93" s="72"/>
      <c r="N93" s="72">
        <f t="shared" si="16"/>
        <v>35238000</v>
      </c>
      <c r="O93" s="72">
        <f t="shared" si="16"/>
        <v>11443655</v>
      </c>
      <c r="P93" s="73">
        <f t="shared" si="17"/>
        <v>23794345</v>
      </c>
    </row>
    <row r="94" spans="1:16" ht="12.75">
      <c r="A94" s="26"/>
      <c r="B94" s="25">
        <v>465</v>
      </c>
      <c r="C94" s="24" t="s">
        <v>98</v>
      </c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>
        <f t="shared" si="16"/>
        <v>0</v>
      </c>
      <c r="O94" s="72">
        <f t="shared" si="16"/>
        <v>0</v>
      </c>
      <c r="P94" s="73">
        <f t="shared" si="17"/>
        <v>0</v>
      </c>
    </row>
    <row r="95" spans="1:16" s="45" customFormat="1" ht="12.75">
      <c r="A95" s="43">
        <v>47</v>
      </c>
      <c r="B95" s="46"/>
      <c r="C95" s="42" t="s">
        <v>99</v>
      </c>
      <c r="D95" s="72">
        <f>SUM(D96:D99)</f>
        <v>800000</v>
      </c>
      <c r="E95" s="72">
        <f>SUM(E96:E99)</f>
        <v>113000</v>
      </c>
      <c r="F95" s="72">
        <f aca="true" t="shared" si="22" ref="F95:M95">SUM(F96:F99)</f>
        <v>0</v>
      </c>
      <c r="G95" s="72">
        <f t="shared" si="22"/>
        <v>0</v>
      </c>
      <c r="H95" s="72">
        <f t="shared" si="22"/>
        <v>0</v>
      </c>
      <c r="I95" s="72">
        <f t="shared" si="22"/>
        <v>0</v>
      </c>
      <c r="J95" s="72">
        <f t="shared" si="22"/>
        <v>0</v>
      </c>
      <c r="K95" s="72">
        <f t="shared" si="22"/>
        <v>0</v>
      </c>
      <c r="L95" s="72">
        <f t="shared" si="22"/>
        <v>0</v>
      </c>
      <c r="M95" s="72">
        <f t="shared" si="22"/>
        <v>0</v>
      </c>
      <c r="N95" s="72">
        <f t="shared" si="16"/>
        <v>800000</v>
      </c>
      <c r="O95" s="72">
        <f t="shared" si="16"/>
        <v>113000</v>
      </c>
      <c r="P95" s="73">
        <f t="shared" si="17"/>
        <v>687000</v>
      </c>
    </row>
    <row r="96" spans="1:16" ht="12.75">
      <c r="A96" s="26"/>
      <c r="B96" s="25">
        <v>471</v>
      </c>
      <c r="C96" s="63" t="s">
        <v>100</v>
      </c>
      <c r="D96" s="72">
        <v>800000</v>
      </c>
      <c r="E96" s="72">
        <v>113000</v>
      </c>
      <c r="F96" s="72"/>
      <c r="G96" s="72"/>
      <c r="H96" s="72"/>
      <c r="I96" s="72"/>
      <c r="J96" s="72"/>
      <c r="K96" s="72"/>
      <c r="L96" s="72"/>
      <c r="M96" s="72"/>
      <c r="N96" s="72">
        <f t="shared" si="16"/>
        <v>800000</v>
      </c>
      <c r="O96" s="72">
        <f t="shared" si="16"/>
        <v>113000</v>
      </c>
      <c r="P96" s="73">
        <f t="shared" si="17"/>
        <v>687000</v>
      </c>
    </row>
    <row r="97" spans="1:16" ht="12.75">
      <c r="A97" s="26"/>
      <c r="B97" s="25">
        <v>472</v>
      </c>
      <c r="C97" s="63" t="s">
        <v>101</v>
      </c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>
        <f t="shared" si="16"/>
        <v>0</v>
      </c>
      <c r="O97" s="72">
        <f t="shared" si="16"/>
        <v>0</v>
      </c>
      <c r="P97" s="73">
        <f t="shared" si="17"/>
        <v>0</v>
      </c>
    </row>
    <row r="98" spans="1:16" ht="12.75">
      <c r="A98" s="26"/>
      <c r="B98" s="25">
        <v>473</v>
      </c>
      <c r="C98" s="63" t="s">
        <v>102</v>
      </c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>
        <f t="shared" si="16"/>
        <v>0</v>
      </c>
      <c r="O98" s="72">
        <f t="shared" si="16"/>
        <v>0</v>
      </c>
      <c r="P98" s="73">
        <f t="shared" si="17"/>
        <v>0</v>
      </c>
    </row>
    <row r="99" spans="1:16" ht="12.75">
      <c r="A99" s="26"/>
      <c r="B99" s="25">
        <v>474</v>
      </c>
      <c r="C99" s="63" t="s">
        <v>103</v>
      </c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>
        <f t="shared" si="16"/>
        <v>0</v>
      </c>
      <c r="O99" s="72">
        <f t="shared" si="16"/>
        <v>0</v>
      </c>
      <c r="P99" s="73">
        <f t="shared" si="17"/>
        <v>0</v>
      </c>
    </row>
    <row r="100" spans="1:16" s="45" customFormat="1" ht="12.75">
      <c r="A100" s="43">
        <v>49</v>
      </c>
      <c r="B100" s="46"/>
      <c r="C100" s="42" t="s">
        <v>104</v>
      </c>
      <c r="D100" s="72">
        <f>SUM(D101:D103)</f>
        <v>6500000</v>
      </c>
      <c r="E100" s="72">
        <f>SUM(E101:E103)</f>
        <v>3099180</v>
      </c>
      <c r="F100" s="72">
        <f aca="true" t="shared" si="23" ref="F100:M100">SUM(F101:F103)</f>
        <v>0</v>
      </c>
      <c r="G100" s="72">
        <f t="shared" si="23"/>
        <v>0</v>
      </c>
      <c r="H100" s="72">
        <f t="shared" si="23"/>
        <v>0</v>
      </c>
      <c r="I100" s="72">
        <f t="shared" si="23"/>
        <v>0</v>
      </c>
      <c r="J100" s="72">
        <f t="shared" si="23"/>
        <v>0</v>
      </c>
      <c r="K100" s="72">
        <f t="shared" si="23"/>
        <v>0</v>
      </c>
      <c r="L100" s="72">
        <f t="shared" si="23"/>
        <v>0</v>
      </c>
      <c r="M100" s="72">
        <f t="shared" si="23"/>
        <v>0</v>
      </c>
      <c r="N100" s="72">
        <f t="shared" si="16"/>
        <v>6500000</v>
      </c>
      <c r="O100" s="72">
        <f t="shared" si="16"/>
        <v>3099180</v>
      </c>
      <c r="P100" s="73">
        <f t="shared" si="17"/>
        <v>3400820</v>
      </c>
    </row>
    <row r="101" spans="1:16" ht="12.75">
      <c r="A101" s="26"/>
      <c r="B101" s="25">
        <v>491</v>
      </c>
      <c r="C101" s="63" t="s">
        <v>105</v>
      </c>
      <c r="D101" s="72">
        <v>6200000</v>
      </c>
      <c r="E101" s="72">
        <v>3099180</v>
      </c>
      <c r="F101" s="72"/>
      <c r="G101" s="72"/>
      <c r="H101" s="72"/>
      <c r="I101" s="72"/>
      <c r="J101" s="72"/>
      <c r="K101" s="72"/>
      <c r="L101" s="72"/>
      <c r="M101" s="72"/>
      <c r="N101" s="72">
        <f t="shared" si="16"/>
        <v>6200000</v>
      </c>
      <c r="O101" s="72">
        <f t="shared" si="16"/>
        <v>3099180</v>
      </c>
      <c r="P101" s="73">
        <f t="shared" si="17"/>
        <v>3100820</v>
      </c>
    </row>
    <row r="102" spans="1:16" ht="12.75">
      <c r="A102" s="26"/>
      <c r="B102" s="25">
        <v>492</v>
      </c>
      <c r="C102" s="63" t="s">
        <v>106</v>
      </c>
      <c r="D102" s="72">
        <v>300000</v>
      </c>
      <c r="E102" s="72"/>
      <c r="F102" s="72"/>
      <c r="G102" s="72"/>
      <c r="H102" s="72"/>
      <c r="I102" s="72"/>
      <c r="J102" s="72"/>
      <c r="K102" s="72"/>
      <c r="L102" s="72"/>
      <c r="M102" s="72"/>
      <c r="N102" s="72">
        <f t="shared" si="16"/>
        <v>300000</v>
      </c>
      <c r="O102" s="72">
        <f t="shared" si="16"/>
        <v>0</v>
      </c>
      <c r="P102" s="73">
        <f t="shared" si="17"/>
        <v>300000</v>
      </c>
    </row>
    <row r="103" spans="1:16" ht="12.75">
      <c r="A103" s="27"/>
      <c r="B103" s="25">
        <v>493</v>
      </c>
      <c r="C103" s="63" t="s">
        <v>107</v>
      </c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>
        <f t="shared" si="16"/>
        <v>0</v>
      </c>
      <c r="O103" s="72">
        <f t="shared" si="16"/>
        <v>0</v>
      </c>
      <c r="P103" s="73">
        <f t="shared" si="17"/>
        <v>0</v>
      </c>
    </row>
    <row r="104" spans="3:16" ht="12.75">
      <c r="C104" s="5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2">
        <f t="shared" si="16"/>
        <v>0</v>
      </c>
      <c r="O104" s="72">
        <f t="shared" si="16"/>
        <v>0</v>
      </c>
      <c r="P104" s="73">
        <f t="shared" si="17"/>
        <v>0</v>
      </c>
    </row>
    <row r="105" spans="1:16" s="45" customFormat="1" ht="12.75">
      <c r="A105" s="43">
        <v>48</v>
      </c>
      <c r="B105" s="46"/>
      <c r="C105" s="42" t="s">
        <v>108</v>
      </c>
      <c r="D105" s="72">
        <f>SUM(D106:D115)</f>
        <v>199100000</v>
      </c>
      <c r="E105" s="72">
        <f>SUM(E106:E115)</f>
        <v>15888179</v>
      </c>
      <c r="F105" s="72">
        <f aca="true" t="shared" si="24" ref="F105:M105">SUM(F106:F115)</f>
        <v>80000</v>
      </c>
      <c r="G105" s="72">
        <f t="shared" si="24"/>
        <v>48500</v>
      </c>
      <c r="H105" s="72">
        <f t="shared" si="24"/>
        <v>1078000</v>
      </c>
      <c r="I105" s="72">
        <f t="shared" si="24"/>
        <v>63780</v>
      </c>
      <c r="J105" s="72">
        <f t="shared" si="24"/>
        <v>34650000</v>
      </c>
      <c r="K105" s="72">
        <f t="shared" si="24"/>
        <v>0</v>
      </c>
      <c r="L105" s="72">
        <f t="shared" si="24"/>
        <v>0</v>
      </c>
      <c r="M105" s="72">
        <f t="shared" si="24"/>
        <v>0</v>
      </c>
      <c r="N105" s="72">
        <f t="shared" si="16"/>
        <v>234908000</v>
      </c>
      <c r="O105" s="72">
        <f t="shared" si="16"/>
        <v>16000459</v>
      </c>
      <c r="P105" s="73">
        <f t="shared" si="17"/>
        <v>218907541</v>
      </c>
    </row>
    <row r="106" spans="1:16" ht="12.75">
      <c r="A106" s="26"/>
      <c r="B106" s="25">
        <v>480</v>
      </c>
      <c r="C106" s="63" t="s">
        <v>109</v>
      </c>
      <c r="D106" s="72">
        <v>1420000</v>
      </c>
      <c r="E106" s="72"/>
      <c r="F106" s="72">
        <v>50000</v>
      </c>
      <c r="G106" s="72">
        <v>48500</v>
      </c>
      <c r="H106" s="72">
        <v>786000</v>
      </c>
      <c r="I106" s="72">
        <v>63780</v>
      </c>
      <c r="J106" s="72">
        <v>1000000</v>
      </c>
      <c r="K106" s="72"/>
      <c r="L106" s="72"/>
      <c r="M106" s="72"/>
      <c r="N106" s="72">
        <f t="shared" si="16"/>
        <v>3256000</v>
      </c>
      <c r="O106" s="72">
        <f t="shared" si="16"/>
        <v>112280</v>
      </c>
      <c r="P106" s="73">
        <f t="shared" si="17"/>
        <v>3143720</v>
      </c>
    </row>
    <row r="107" spans="1:16" ht="12.75">
      <c r="A107" s="26"/>
      <c r="B107" s="25">
        <v>481</v>
      </c>
      <c r="C107" s="63" t="s">
        <v>110</v>
      </c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>
        <f t="shared" si="16"/>
        <v>0</v>
      </c>
      <c r="O107" s="72">
        <f t="shared" si="16"/>
        <v>0</v>
      </c>
      <c r="P107" s="73">
        <f t="shared" si="17"/>
        <v>0</v>
      </c>
    </row>
    <row r="108" spans="1:16" ht="12.75">
      <c r="A108" s="26"/>
      <c r="B108" s="25">
        <v>482</v>
      </c>
      <c r="C108" s="63" t="s">
        <v>111</v>
      </c>
      <c r="D108" s="72">
        <v>193460000</v>
      </c>
      <c r="E108" s="72">
        <v>15888179</v>
      </c>
      <c r="F108" s="72"/>
      <c r="G108" s="72"/>
      <c r="H108" s="72"/>
      <c r="I108" s="72"/>
      <c r="J108" s="72">
        <v>33150000</v>
      </c>
      <c r="K108" s="72"/>
      <c r="L108" s="72"/>
      <c r="M108" s="72"/>
      <c r="N108" s="72">
        <f t="shared" si="16"/>
        <v>226610000</v>
      </c>
      <c r="O108" s="72">
        <f t="shared" si="16"/>
        <v>15888179</v>
      </c>
      <c r="P108" s="73">
        <f t="shared" si="17"/>
        <v>210721821</v>
      </c>
    </row>
    <row r="109" spans="1:16" ht="12.75">
      <c r="A109" s="26"/>
      <c r="B109" s="25">
        <v>483</v>
      </c>
      <c r="C109" s="63" t="s">
        <v>112</v>
      </c>
      <c r="D109" s="72">
        <v>1220000</v>
      </c>
      <c r="E109" s="72"/>
      <c r="F109" s="72">
        <v>30000</v>
      </c>
      <c r="G109" s="72"/>
      <c r="H109" s="72">
        <v>292000</v>
      </c>
      <c r="I109" s="72"/>
      <c r="J109" s="72">
        <v>500000</v>
      </c>
      <c r="K109" s="72"/>
      <c r="L109" s="72"/>
      <c r="M109" s="72"/>
      <c r="N109" s="72">
        <f t="shared" si="16"/>
        <v>2042000</v>
      </c>
      <c r="O109" s="72">
        <f t="shared" si="16"/>
        <v>0</v>
      </c>
      <c r="P109" s="73">
        <f t="shared" si="17"/>
        <v>2042000</v>
      </c>
    </row>
    <row r="110" spans="1:16" ht="12.75">
      <c r="A110" s="26"/>
      <c r="B110" s="25">
        <v>484</v>
      </c>
      <c r="C110" s="63" t="s">
        <v>113</v>
      </c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>
        <f t="shared" si="16"/>
        <v>0</v>
      </c>
      <c r="O110" s="72">
        <f t="shared" si="16"/>
        <v>0</v>
      </c>
      <c r="P110" s="73">
        <f t="shared" si="17"/>
        <v>0</v>
      </c>
    </row>
    <row r="111" spans="1:16" ht="12.75">
      <c r="A111" s="26"/>
      <c r="B111" s="25">
        <v>485</v>
      </c>
      <c r="C111" s="63" t="s">
        <v>114</v>
      </c>
      <c r="D111" s="72">
        <v>3000000</v>
      </c>
      <c r="E111" s="72"/>
      <c r="F111" s="72"/>
      <c r="G111" s="72"/>
      <c r="H111" s="72"/>
      <c r="I111" s="72"/>
      <c r="J111" s="72"/>
      <c r="K111" s="72"/>
      <c r="L111" s="72"/>
      <c r="M111" s="72"/>
      <c r="N111" s="72">
        <f t="shared" si="16"/>
        <v>3000000</v>
      </c>
      <c r="O111" s="72">
        <f t="shared" si="16"/>
        <v>0</v>
      </c>
      <c r="P111" s="73">
        <f t="shared" si="17"/>
        <v>3000000</v>
      </c>
    </row>
    <row r="112" spans="1:16" ht="12.75">
      <c r="A112" s="28"/>
      <c r="B112" s="25">
        <v>486</v>
      </c>
      <c r="C112" s="63" t="s">
        <v>115</v>
      </c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>
        <f t="shared" si="16"/>
        <v>0</v>
      </c>
      <c r="O112" s="72">
        <f t="shared" si="16"/>
        <v>0</v>
      </c>
      <c r="P112" s="73">
        <f t="shared" si="17"/>
        <v>0</v>
      </c>
    </row>
    <row r="113" spans="1:16" ht="12.75">
      <c r="A113" s="28"/>
      <c r="B113" s="25">
        <v>487</v>
      </c>
      <c r="C113" s="63" t="s">
        <v>116</v>
      </c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>
        <f t="shared" si="16"/>
        <v>0</v>
      </c>
      <c r="O113" s="72">
        <f t="shared" si="16"/>
        <v>0</v>
      </c>
      <c r="P113" s="73">
        <f t="shared" si="17"/>
        <v>0</v>
      </c>
    </row>
    <row r="114" spans="1:16" ht="12.75">
      <c r="A114" s="28"/>
      <c r="B114" s="25">
        <v>488</v>
      </c>
      <c r="C114" s="63" t="s">
        <v>117</v>
      </c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>
        <f t="shared" si="16"/>
        <v>0</v>
      </c>
      <c r="O114" s="72">
        <f t="shared" si="16"/>
        <v>0</v>
      </c>
      <c r="P114" s="73">
        <f t="shared" si="17"/>
        <v>0</v>
      </c>
    </row>
    <row r="115" spans="1:16" ht="12.75">
      <c r="A115" s="29"/>
      <c r="B115" s="25">
        <v>489</v>
      </c>
      <c r="C115" s="63" t="s">
        <v>118</v>
      </c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>
        <f t="shared" si="16"/>
        <v>0</v>
      </c>
      <c r="O115" s="72">
        <f t="shared" si="16"/>
        <v>0</v>
      </c>
      <c r="P115" s="73">
        <f t="shared" si="17"/>
        <v>0</v>
      </c>
    </row>
    <row r="116" spans="1:14" ht="14.25" customHeight="1">
      <c r="A116" s="8"/>
      <c r="B116" s="7"/>
      <c r="C116" s="5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5" customHeight="1">
      <c r="A117" s="96" t="s">
        <v>119</v>
      </c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</row>
    <row r="118" spans="1:16" ht="15" customHeight="1">
      <c r="A118" s="83"/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</row>
    <row r="119" spans="1:16" ht="58.5" customHeight="1">
      <c r="A119" s="83"/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</row>
    <row r="120" spans="1:16" ht="27.75" customHeight="1">
      <c r="A120" s="86"/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</row>
    <row r="121" spans="1:16" ht="25.5" customHeight="1">
      <c r="A121" s="17"/>
      <c r="B121" s="17"/>
      <c r="C121" s="67" t="s">
        <v>123</v>
      </c>
      <c r="D121" s="91"/>
      <c r="E121" s="91"/>
      <c r="F121" s="9"/>
      <c r="G121" s="9"/>
      <c r="H121" s="9"/>
      <c r="I121" s="9"/>
      <c r="J121" s="9"/>
      <c r="K121" s="9"/>
      <c r="L121" s="9"/>
      <c r="M121" s="9"/>
      <c r="N121" s="92" t="s">
        <v>125</v>
      </c>
      <c r="O121" s="92"/>
      <c r="P121" s="92"/>
    </row>
    <row r="122" spans="1:16" ht="27" customHeight="1">
      <c r="A122" s="17"/>
      <c r="B122" s="17"/>
      <c r="C122" s="67" t="s">
        <v>124</v>
      </c>
      <c r="D122" s="91"/>
      <c r="E122" s="91"/>
      <c r="F122" s="9"/>
      <c r="G122" s="9"/>
      <c r="H122" s="9"/>
      <c r="K122" s="9"/>
      <c r="L122" s="9"/>
      <c r="M122" s="9"/>
      <c r="N122" s="93" t="s">
        <v>15</v>
      </c>
      <c r="O122" s="93"/>
      <c r="P122" s="93"/>
    </row>
    <row r="123" spans="1:14" ht="24.75" customHeight="1">
      <c r="A123" s="85"/>
      <c r="B123" s="85"/>
      <c r="C123" s="85"/>
      <c r="D123" s="91"/>
      <c r="E123" s="91"/>
      <c r="F123" s="9"/>
      <c r="G123" s="9"/>
      <c r="H123" s="9"/>
      <c r="I123" s="18"/>
      <c r="J123" s="18"/>
      <c r="K123" s="9"/>
      <c r="L123" s="9"/>
      <c r="M123" s="9"/>
      <c r="N123" s="9"/>
    </row>
    <row r="124" spans="1:14" ht="42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ht="18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1:1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1:1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1:1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1:1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:14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1:14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1:14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1:14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1:14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1:14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1:14" ht="1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1:14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1:14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1:14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1:14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1:14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1:14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1:14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1:14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1:14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1:14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1:14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1:14" ht="22.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1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1:14" ht="121.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1:14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1:14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</row>
    <row r="191" spans="1:14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1:14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1:14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1:14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1:14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1:14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1:14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1:14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1:14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ht="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1:14" ht="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</row>
    <row r="203" spans="1:14" ht="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</row>
    <row r="204" spans="1:14" ht="1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1:14" ht="1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1:14" ht="1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ht="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</row>
    <row r="208" spans="1:14" ht="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</row>
    <row r="209" spans="1:14" ht="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ht="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1:14" ht="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</row>
    <row r="212" spans="1:14" ht="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ht="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1:14" ht="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1:14" ht="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1:14" ht="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1:14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1:14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1:14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</row>
    <row r="223" spans="1:14" ht="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1:14" ht="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1:14" ht="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1:14" ht="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1:14" ht="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</row>
    <row r="228" spans="1:14" ht="1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</row>
  </sheetData>
  <sheetProtection selectLockedCells="1" selectUnlockedCells="1"/>
  <mergeCells count="27">
    <mergeCell ref="F10:G10"/>
    <mergeCell ref="A2:P2"/>
    <mergeCell ref="C10:C11"/>
    <mergeCell ref="L10:M10"/>
    <mergeCell ref="N10:P10"/>
    <mergeCell ref="H10:I10"/>
    <mergeCell ref="J10:K10"/>
    <mergeCell ref="J65:K65"/>
    <mergeCell ref="D122:E122"/>
    <mergeCell ref="A1:C1"/>
    <mergeCell ref="A117:N117"/>
    <mergeCell ref="D65:E65"/>
    <mergeCell ref="F65:G65"/>
    <mergeCell ref="H65:I65"/>
    <mergeCell ref="A60:N60"/>
    <mergeCell ref="L65:M65"/>
    <mergeCell ref="D10:E10"/>
    <mergeCell ref="A118:P119"/>
    <mergeCell ref="A61:P63"/>
    <mergeCell ref="A123:C123"/>
    <mergeCell ref="A120:P120"/>
    <mergeCell ref="N65:P65"/>
    <mergeCell ref="C65:C66"/>
    <mergeCell ref="D123:E123"/>
    <mergeCell ref="D121:E121"/>
    <mergeCell ref="N121:P121"/>
    <mergeCell ref="N122:P122"/>
  </mergeCells>
  <printOptions horizontalCentered="1"/>
  <pageMargins left="0.11811023622047245" right="0.11811023622047245" top="0.23" bottom="0.12" header="0.14" footer="0.1"/>
  <pageSetup horizontalDpi="600" verticalDpi="600" orientation="landscape" paperSize="9" scale="58" r:id="rId1"/>
  <rowBreaks count="1" manualBreakCount="1">
    <brk id="6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Ramiz</dc:creator>
  <cp:keywords/>
  <dc:description/>
  <cp:lastModifiedBy>Komuna</cp:lastModifiedBy>
  <cp:lastPrinted>2021-04-21T09:33:19Z</cp:lastPrinted>
  <dcterms:created xsi:type="dcterms:W3CDTF">2010-06-28T08:20:16Z</dcterms:created>
  <dcterms:modified xsi:type="dcterms:W3CDTF">2021-04-21T09:33:21Z</dcterms:modified>
  <cp:category/>
  <cp:version/>
  <cp:contentType/>
  <cp:contentStatus/>
</cp:coreProperties>
</file>